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<sst xmlns="http://schemas.openxmlformats.org/spreadsheetml/2006/main" count="513" uniqueCount="85">
  <si>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</si>
  <si>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</si>
  <si>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</si>
  <si>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</si>
  <si>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</si>
  <si>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</si>
  <si>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</si>
  <si>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</si>
  <si>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</si>
  <si>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</si>
  <si>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</si>
  <si>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</si>
  <si>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</si>
  <si>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</si>
  <si>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</si>
  <si>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</si>
  <si>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</si>
  <si>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</si>
  <si>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</si>
  <si>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</si>
  <si>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</si>
  <si>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</si>
  <si>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</si>
  <si>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</si>
  <si>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</si>
  <si>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</si>
  <si>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</si>
  <si>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</si>
  <si>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</si>
  <si>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</si>
  <si>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</si>
  <si>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</si>
  <si>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</si>
  <si>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</si>
  <si>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</si>
  <si>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</si>
  <si>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</si>
  <si>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</si>
  <si>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</si>
  <si>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</si>
  <si>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</si>
  <si>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</si>
  <si>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</si>
  <si>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</si>
  <si>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</si>
  <si>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</si>
  <si>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</si>
  <si>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</si>
  <si>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</si>
  <si>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</si>
  <si>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</si>
  <si>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</si>
  <si>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</si>
  <si>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</si>
  <si>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</si>
  <si>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</si>
  <si>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</si>
  <si>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</si>
  <si>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</si>
  <si>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</si>
  <si>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</si>
  <si>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</si>
  <si>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</si>
  <si>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</si>
  <si>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</si>
  <si>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</si>
  <si>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</si>
  <si>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</si>
  <si>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</si>
  <si>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</si>
  <si>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</si>
  <si>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</si>
  <si>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</si>
  <si>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</si>
  <si>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</si>
  <si>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</si>
  <si>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</si>
  <si>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SUMELE DECONTATE DIN FACTURILE AFERENTE REŢETELOR ELIBERATE PENTRU PERSONALUL CONTACTUAL DIN SPITALE, PARTEA DE CONTRIBUŢIE ASIGURAT (COPLATĂ) MAI 2018</t>
  </si>
  <si>
    <t xml:space="preserve">NATURA CHELTUIELILOR: Decontarea serviciilor farmaceutice aferente reţetelor eliberate pentru personalul contractual din spitale, partea de contribuţie asigurat (COPLATĂ) MAI 2018 </t>
  </si>
  <si>
    <t>8791/30.03.2018</t>
  </si>
  <si>
    <t>11803/07.05.2018</t>
  </si>
  <si>
    <t>1759/05.04.2018</t>
  </si>
  <si>
    <t>497/2016</t>
  </si>
  <si>
    <t>497/2017</t>
  </si>
  <si>
    <t>497/2018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</si>
</sst>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1">
      <selection activeCell="G122" sqref="G122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29" t="s">
        <v>67</v>
      </c>
      <c r="B2" s="229"/>
      <c r="C2" s="229"/>
      <c r="D2" s="229"/>
      <c r="E2" s="229"/>
      <c r="F2" s="229"/>
      <c r="G2" s="229"/>
      <c r="H2" s="229"/>
      <c r="I2" s="229"/>
      <c r="J2" s="229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29"/>
      <c r="B3" s="229"/>
      <c r="C3" s="229"/>
      <c r="D3" s="229"/>
      <c r="E3" s="229"/>
      <c r="F3" s="229"/>
      <c r="G3" s="229"/>
      <c r="H3" s="229"/>
      <c r="I3" s="229"/>
      <c r="J3" s="229"/>
      <c r="N3" s="230" t="s">
        <v>42</v>
      </c>
      <c r="O3" s="230"/>
      <c r="P3" s="230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31" t="s">
        <v>16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s="28" customFormat="1" ht="12.75" customHeight="1">
      <c r="A5" s="232" t="s">
        <v>77</v>
      </c>
      <c r="B5" s="232"/>
      <c r="C5" s="232"/>
      <c r="D5" s="232"/>
      <c r="E5" s="232"/>
      <c r="F5" s="232"/>
      <c r="G5" s="232"/>
      <c r="H5" s="232"/>
      <c r="I5" s="232"/>
      <c r="J5" s="232"/>
      <c r="L5" s="31"/>
      <c r="N5" s="89" t="s">
        <v>78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33" t="s">
        <v>24</v>
      </c>
      <c r="B8" s="235" t="s">
        <v>36</v>
      </c>
      <c r="C8" s="237" t="s">
        <v>52</v>
      </c>
      <c r="D8" s="239" t="s">
        <v>5</v>
      </c>
      <c r="E8" s="240"/>
      <c r="F8" s="241"/>
      <c r="G8" s="225" t="s">
        <v>61</v>
      </c>
      <c r="H8" s="225" t="s">
        <v>40</v>
      </c>
      <c r="I8" s="249" t="s">
        <v>50</v>
      </c>
      <c r="J8" s="251" t="s">
        <v>21</v>
      </c>
      <c r="L8" s="253" t="s">
        <v>32</v>
      </c>
      <c r="N8" s="254" t="s">
        <v>33</v>
      </c>
      <c r="O8" s="227" t="s">
        <v>1</v>
      </c>
      <c r="P8" s="227" t="s">
        <v>2</v>
      </c>
      <c r="Q8" s="227" t="s">
        <v>3</v>
      </c>
      <c r="R8" s="242" t="s">
        <v>4</v>
      </c>
      <c r="S8" s="244" t="s">
        <v>34</v>
      </c>
      <c r="T8" s="246" t="s">
        <v>5</v>
      </c>
      <c r="U8" s="246"/>
      <c r="V8" s="246"/>
      <c r="W8" s="247" t="s">
        <v>27</v>
      </c>
      <c r="X8" s="244" t="s">
        <v>26</v>
      </c>
      <c r="Y8" s="257" t="s">
        <v>6</v>
      </c>
      <c r="Z8" s="259" t="s">
        <v>21</v>
      </c>
    </row>
    <row r="9" spans="1:26" s="3" customFormat="1" ht="69" customHeight="1" thickBot="1">
      <c r="A9" s="234"/>
      <c r="B9" s="236"/>
      <c r="C9" s="238"/>
      <c r="D9" s="223" t="s">
        <v>23</v>
      </c>
      <c r="E9" s="224" t="s">
        <v>13</v>
      </c>
      <c r="F9" s="223" t="s">
        <v>31</v>
      </c>
      <c r="G9" s="226"/>
      <c r="H9" s="226"/>
      <c r="I9" s="250"/>
      <c r="J9" s="252"/>
      <c r="L9" s="253"/>
      <c r="N9" s="255"/>
      <c r="O9" s="228"/>
      <c r="P9" s="228"/>
      <c r="Q9" s="228"/>
      <c r="R9" s="243"/>
      <c r="S9" s="245"/>
      <c r="T9" s="92" t="s">
        <v>23</v>
      </c>
      <c r="U9" s="93" t="s">
        <v>25</v>
      </c>
      <c r="V9" s="94" t="s">
        <v>31</v>
      </c>
      <c r="W9" s="248"/>
      <c r="X9" s="245"/>
      <c r="Y9" s="258"/>
      <c r="Z9" s="260"/>
    </row>
    <row r="10" spans="1:26" s="35" customFormat="1" ht="12.75">
      <c r="A10" s="215">
        <f aca="true" t="shared" si="0" ref="A10:A25">N10</f>
        <v>1</v>
      </c>
      <c r="B10" s="216" t="str">
        <f aca="true" t="shared" si="1" ref="B10:B25">O10</f>
        <v>SPITAL JUDETEAN BAIA MARE</v>
      </c>
      <c r="C10" s="217" t="s">
        <v>79</v>
      </c>
      <c r="D10" s="217">
        <v>95</v>
      </c>
      <c r="E10" s="218">
        <v>43188</v>
      </c>
      <c r="F10" s="219">
        <v>63.22</v>
      </c>
      <c r="G10" s="220"/>
      <c r="H10" s="221"/>
      <c r="I10" s="220">
        <v>4.52</v>
      </c>
      <c r="J10" s="222">
        <f aca="true" t="shared" si="2" ref="J10:J25">F10-G10-H10-I10</f>
        <v>58.7</v>
      </c>
      <c r="L10" s="64">
        <f aca="true" t="shared" si="3" ref="L10:L25">F10</f>
        <v>63.22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95</v>
      </c>
      <c r="U10" s="100">
        <f aca="true" t="shared" si="5" ref="U10:U25">IF(E10=0,"0",E10)</f>
        <v>43188</v>
      </c>
      <c r="V10" s="101">
        <f aca="true" t="shared" si="6" ref="V10:V25">F10</f>
        <v>63.22</v>
      </c>
      <c r="W10" s="102">
        <f aca="true" t="shared" si="7" ref="W10:W25">V10-X10</f>
        <v>58.7</v>
      </c>
      <c r="X10" s="103">
        <f aca="true" t="shared" si="8" ref="X10:X25">I10</f>
        <v>4.52</v>
      </c>
      <c r="Y10" s="102">
        <f aca="true" t="shared" si="9" ref="Y10:Y25">G10+H10</f>
        <v>0</v>
      </c>
      <c r="Z10" s="104">
        <f aca="true" t="shared" si="10" ref="Z10:Z25">W10-Y10</f>
        <v>58.7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1117</v>
      </c>
      <c r="E11" s="77">
        <v>43168</v>
      </c>
      <c r="F11" s="78">
        <v>55.89</v>
      </c>
      <c r="G11" s="61"/>
      <c r="H11" s="221"/>
      <c r="I11" s="61"/>
      <c r="J11" s="63">
        <f t="shared" si="2"/>
        <v>55.89</v>
      </c>
      <c r="L11" s="64">
        <f t="shared" si="3"/>
        <v>55.89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1117</v>
      </c>
      <c r="U11" s="110">
        <f t="shared" si="5"/>
        <v>43168</v>
      </c>
      <c r="V11" s="111">
        <f t="shared" si="6"/>
        <v>55.89</v>
      </c>
      <c r="W11" s="112">
        <f t="shared" si="7"/>
        <v>55.89</v>
      </c>
      <c r="X11" s="113">
        <f t="shared" si="8"/>
        <v>0</v>
      </c>
      <c r="Y11" s="112">
        <f t="shared" si="9"/>
        <v>0</v>
      </c>
      <c r="Z11" s="114">
        <f t="shared" si="10"/>
        <v>55.89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4</v>
      </c>
      <c r="E12" s="77">
        <v>43180</v>
      </c>
      <c r="F12" s="78">
        <v>102.92</v>
      </c>
      <c r="G12" s="61"/>
      <c r="H12" s="221"/>
      <c r="I12" s="61"/>
      <c r="J12" s="63">
        <f t="shared" si="2"/>
        <v>102.92</v>
      </c>
      <c r="L12" s="64">
        <f t="shared" si="3"/>
        <v>102.92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4</v>
      </c>
      <c r="U12" s="110">
        <f t="shared" si="5"/>
        <v>43180</v>
      </c>
      <c r="V12" s="111">
        <f t="shared" si="6"/>
        <v>102.92</v>
      </c>
      <c r="W12" s="112">
        <f t="shared" si="7"/>
        <v>102.92</v>
      </c>
      <c r="X12" s="113">
        <f t="shared" si="8"/>
        <v>0</v>
      </c>
      <c r="Y12" s="112">
        <f t="shared" si="9"/>
        <v>0</v>
      </c>
      <c r="Z12" s="114">
        <f t="shared" si="10"/>
        <v>102.92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180</v>
      </c>
      <c r="E13" s="77">
        <v>43166</v>
      </c>
      <c r="F13" s="78">
        <v>55.74</v>
      </c>
      <c r="G13" s="61"/>
      <c r="H13" s="221"/>
      <c r="I13" s="61"/>
      <c r="J13" s="63">
        <f t="shared" si="2"/>
        <v>55.74</v>
      </c>
      <c r="L13" s="64">
        <f t="shared" si="3"/>
        <v>55.74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180</v>
      </c>
      <c r="U13" s="110">
        <f t="shared" si="5"/>
        <v>43166</v>
      </c>
      <c r="V13" s="111">
        <f t="shared" si="6"/>
        <v>55.74</v>
      </c>
      <c r="W13" s="112">
        <f t="shared" si="7"/>
        <v>55.74</v>
      </c>
      <c r="X13" s="113">
        <f t="shared" si="8"/>
        <v>0</v>
      </c>
      <c r="Y13" s="112">
        <f t="shared" si="9"/>
        <v>0</v>
      </c>
      <c r="Z13" s="114">
        <f t="shared" si="10"/>
        <v>55.74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19</v>
      </c>
      <c r="E14" s="77">
        <v>43188</v>
      </c>
      <c r="F14" s="78">
        <v>49.39</v>
      </c>
      <c r="G14" s="61"/>
      <c r="H14" s="221"/>
      <c r="I14" s="61"/>
      <c r="J14" s="63">
        <f t="shared" si="2"/>
        <v>49.39</v>
      </c>
      <c r="L14" s="64">
        <f t="shared" si="3"/>
        <v>49.39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19</v>
      </c>
      <c r="U14" s="110">
        <f t="shared" si="5"/>
        <v>43188</v>
      </c>
      <c r="V14" s="111">
        <f t="shared" si="6"/>
        <v>49.39</v>
      </c>
      <c r="W14" s="112">
        <f t="shared" si="7"/>
        <v>49.39</v>
      </c>
      <c r="X14" s="113">
        <f t="shared" si="8"/>
        <v>0</v>
      </c>
      <c r="Y14" s="112">
        <f t="shared" si="9"/>
        <v>0</v>
      </c>
      <c r="Z14" s="114">
        <f t="shared" si="10"/>
        <v>49.39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165</v>
      </c>
      <c r="E15" s="66">
        <v>43181</v>
      </c>
      <c r="F15" s="78">
        <v>163.71</v>
      </c>
      <c r="G15" s="61"/>
      <c r="H15" s="221"/>
      <c r="I15" s="61"/>
      <c r="J15" s="63">
        <f t="shared" si="2"/>
        <v>163.71</v>
      </c>
      <c r="L15" s="64">
        <f t="shared" si="3"/>
        <v>163.71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165</v>
      </c>
      <c r="U15" s="110">
        <f t="shared" si="5"/>
        <v>43181</v>
      </c>
      <c r="V15" s="111">
        <f t="shared" si="6"/>
        <v>163.71</v>
      </c>
      <c r="W15" s="112">
        <f t="shared" si="7"/>
        <v>163.71</v>
      </c>
      <c r="X15" s="113">
        <f t="shared" si="8"/>
        <v>0</v>
      </c>
      <c r="Y15" s="112">
        <f t="shared" si="9"/>
        <v>0</v>
      </c>
      <c r="Z15" s="114">
        <f t="shared" si="10"/>
        <v>163.71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164</v>
      </c>
      <c r="E16" s="77">
        <v>43181</v>
      </c>
      <c r="F16" s="67">
        <v>90.11</v>
      </c>
      <c r="G16" s="61"/>
      <c r="H16" s="221"/>
      <c r="I16" s="61"/>
      <c r="J16" s="63">
        <f t="shared" si="2"/>
        <v>90.11</v>
      </c>
      <c r="L16" s="64">
        <f t="shared" si="3"/>
        <v>90.11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164</v>
      </c>
      <c r="U16" s="110">
        <f t="shared" si="5"/>
        <v>43181</v>
      </c>
      <c r="V16" s="111">
        <f t="shared" si="6"/>
        <v>90.11</v>
      </c>
      <c r="W16" s="112">
        <f t="shared" si="7"/>
        <v>90.11</v>
      </c>
      <c r="X16" s="113">
        <f t="shared" si="8"/>
        <v>0</v>
      </c>
      <c r="Y16" s="112">
        <f t="shared" si="9"/>
        <v>0</v>
      </c>
      <c r="Z16" s="114">
        <f t="shared" si="10"/>
        <v>90.11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86</v>
      </c>
      <c r="E17" s="77">
        <v>43187</v>
      </c>
      <c r="F17" s="78">
        <v>282.15</v>
      </c>
      <c r="G17" s="61"/>
      <c r="H17" s="221"/>
      <c r="I17" s="61"/>
      <c r="J17" s="63">
        <f t="shared" si="2"/>
        <v>282.15</v>
      </c>
      <c r="L17" s="64">
        <f t="shared" si="3"/>
        <v>282.15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86</v>
      </c>
      <c r="U17" s="110">
        <f t="shared" si="5"/>
        <v>43187</v>
      </c>
      <c r="V17" s="111">
        <f t="shared" si="6"/>
        <v>282.15</v>
      </c>
      <c r="W17" s="112">
        <f t="shared" si="7"/>
        <v>282.15</v>
      </c>
      <c r="X17" s="113">
        <f t="shared" si="8"/>
        <v>0</v>
      </c>
      <c r="Y17" s="112">
        <f t="shared" si="9"/>
        <v>0</v>
      </c>
      <c r="Z17" s="114">
        <f t="shared" si="10"/>
        <v>282.15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111</v>
      </c>
      <c r="E18" s="66">
        <v>43185</v>
      </c>
      <c r="F18" s="78">
        <v>63.48</v>
      </c>
      <c r="G18" s="61"/>
      <c r="H18" s="221"/>
      <c r="I18" s="61"/>
      <c r="J18" s="63">
        <f t="shared" si="2"/>
        <v>63.48</v>
      </c>
      <c r="L18" s="64">
        <f t="shared" si="3"/>
        <v>63.48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111</v>
      </c>
      <c r="U18" s="110">
        <f t="shared" si="5"/>
        <v>43185</v>
      </c>
      <c r="V18" s="111">
        <f t="shared" si="6"/>
        <v>63.48</v>
      </c>
      <c r="W18" s="112">
        <f t="shared" si="7"/>
        <v>63.48</v>
      </c>
      <c r="X18" s="113">
        <f t="shared" si="8"/>
        <v>0</v>
      </c>
      <c r="Y18" s="112">
        <f t="shared" si="9"/>
        <v>0</v>
      </c>
      <c r="Z18" s="114">
        <f t="shared" si="10"/>
        <v>63.48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 t="s">
        <v>80</v>
      </c>
      <c r="D19" s="65">
        <v>116</v>
      </c>
      <c r="E19" s="66">
        <v>43185</v>
      </c>
      <c r="F19" s="78">
        <v>228.22</v>
      </c>
      <c r="G19" s="61"/>
      <c r="H19" s="221"/>
      <c r="I19" s="61"/>
      <c r="J19" s="63">
        <f t="shared" si="2"/>
        <v>228.22</v>
      </c>
      <c r="L19" s="64">
        <f t="shared" si="3"/>
        <v>228.22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116</v>
      </c>
      <c r="U19" s="110">
        <f t="shared" si="5"/>
        <v>43185</v>
      </c>
      <c r="V19" s="111">
        <f t="shared" si="6"/>
        <v>228.22</v>
      </c>
      <c r="W19" s="112">
        <f t="shared" si="7"/>
        <v>228.22</v>
      </c>
      <c r="X19" s="113">
        <f t="shared" si="8"/>
        <v>0</v>
      </c>
      <c r="Y19" s="112">
        <f t="shared" si="9"/>
        <v>0</v>
      </c>
      <c r="Z19" s="114">
        <f t="shared" si="10"/>
        <v>228.22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4</v>
      </c>
      <c r="E20" s="66">
        <v>43186</v>
      </c>
      <c r="F20" s="67">
        <v>181.5</v>
      </c>
      <c r="G20" s="61"/>
      <c r="H20" s="221"/>
      <c r="I20" s="61"/>
      <c r="J20" s="63">
        <f t="shared" si="2"/>
        <v>181.5</v>
      </c>
      <c r="L20" s="64">
        <f t="shared" si="3"/>
        <v>181.5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4</v>
      </c>
      <c r="U20" s="110">
        <f t="shared" si="5"/>
        <v>43186</v>
      </c>
      <c r="V20" s="111">
        <f t="shared" si="6"/>
        <v>181.5</v>
      </c>
      <c r="W20" s="112">
        <f t="shared" si="7"/>
        <v>181.5</v>
      </c>
      <c r="X20" s="113">
        <f t="shared" si="8"/>
        <v>0</v>
      </c>
      <c r="Y20" s="112">
        <f t="shared" si="9"/>
        <v>0</v>
      </c>
      <c r="Z20" s="114">
        <f t="shared" si="10"/>
        <v>181.5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151</v>
      </c>
      <c r="E21" s="66">
        <v>43186</v>
      </c>
      <c r="F21" s="67">
        <v>219.01</v>
      </c>
      <c r="G21" s="61"/>
      <c r="H21" s="221"/>
      <c r="I21" s="61"/>
      <c r="J21" s="63">
        <f t="shared" si="2"/>
        <v>219.01</v>
      </c>
      <c r="L21" s="64">
        <f t="shared" si="3"/>
        <v>219.01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151</v>
      </c>
      <c r="U21" s="110">
        <f t="shared" si="5"/>
        <v>43186</v>
      </c>
      <c r="V21" s="111">
        <f t="shared" si="6"/>
        <v>219.01</v>
      </c>
      <c r="W21" s="112">
        <f t="shared" si="7"/>
        <v>219.01</v>
      </c>
      <c r="X21" s="113">
        <f t="shared" si="8"/>
        <v>0</v>
      </c>
      <c r="Y21" s="112">
        <f t="shared" si="9"/>
        <v>0</v>
      </c>
      <c r="Z21" s="114">
        <f t="shared" si="10"/>
        <v>219.01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155</v>
      </c>
      <c r="E22" s="77">
        <v>43187</v>
      </c>
      <c r="F22" s="78">
        <v>44.2</v>
      </c>
      <c r="G22" s="61"/>
      <c r="H22" s="221"/>
      <c r="I22" s="61"/>
      <c r="J22" s="63">
        <f t="shared" si="2"/>
        <v>44.2</v>
      </c>
      <c r="L22" s="64">
        <f t="shared" si="3"/>
        <v>44.2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155</v>
      </c>
      <c r="U22" s="110">
        <f t="shared" si="5"/>
        <v>43187</v>
      </c>
      <c r="V22" s="111">
        <f t="shared" si="6"/>
        <v>44.2</v>
      </c>
      <c r="W22" s="112">
        <f t="shared" si="7"/>
        <v>44.2</v>
      </c>
      <c r="X22" s="113">
        <f t="shared" si="8"/>
        <v>0</v>
      </c>
      <c r="Y22" s="112">
        <f t="shared" si="9"/>
        <v>0</v>
      </c>
      <c r="Z22" s="114">
        <f t="shared" si="10"/>
        <v>44.2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157</v>
      </c>
      <c r="E23" s="77">
        <v>43188</v>
      </c>
      <c r="F23" s="78">
        <v>199.6</v>
      </c>
      <c r="G23" s="61"/>
      <c r="H23" s="221"/>
      <c r="I23" s="61"/>
      <c r="J23" s="63">
        <f t="shared" si="2"/>
        <v>199.6</v>
      </c>
      <c r="L23" s="64">
        <f t="shared" si="3"/>
        <v>199.6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157</v>
      </c>
      <c r="U23" s="110">
        <f t="shared" si="5"/>
        <v>43188</v>
      </c>
      <c r="V23" s="111">
        <f t="shared" si="6"/>
        <v>199.6</v>
      </c>
      <c r="W23" s="112">
        <f t="shared" si="7"/>
        <v>199.6</v>
      </c>
      <c r="X23" s="113">
        <f t="shared" si="8"/>
        <v>0</v>
      </c>
      <c r="Y23" s="112">
        <f t="shared" si="9"/>
        <v>0</v>
      </c>
      <c r="Z23" s="114">
        <f t="shared" si="10"/>
        <v>199.6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60</v>
      </c>
      <c r="E24" s="77">
        <v>43188</v>
      </c>
      <c r="F24" s="67">
        <v>180.96</v>
      </c>
      <c r="G24" s="61"/>
      <c r="H24" s="221"/>
      <c r="I24" s="61"/>
      <c r="J24" s="63">
        <f t="shared" si="2"/>
        <v>180.96</v>
      </c>
      <c r="L24" s="64">
        <f t="shared" si="3"/>
        <v>180.96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60</v>
      </c>
      <c r="U24" s="110">
        <f t="shared" si="5"/>
        <v>43188</v>
      </c>
      <c r="V24" s="111">
        <f t="shared" si="6"/>
        <v>180.96</v>
      </c>
      <c r="W24" s="112">
        <f t="shared" si="7"/>
        <v>180.96</v>
      </c>
      <c r="X24" s="113">
        <f t="shared" si="8"/>
        <v>0</v>
      </c>
      <c r="Y24" s="112">
        <f t="shared" si="9"/>
        <v>0</v>
      </c>
      <c r="Z24" s="114">
        <f t="shared" si="10"/>
        <v>180.96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156</v>
      </c>
      <c r="E25" s="77">
        <v>43188</v>
      </c>
      <c r="F25" s="67">
        <v>56.82</v>
      </c>
      <c r="G25" s="61"/>
      <c r="H25" s="221"/>
      <c r="I25" s="61"/>
      <c r="J25" s="63">
        <f t="shared" si="2"/>
        <v>56.82</v>
      </c>
      <c r="L25" s="64">
        <f t="shared" si="3"/>
        <v>56.82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156</v>
      </c>
      <c r="U25" s="110">
        <f t="shared" si="5"/>
        <v>43188</v>
      </c>
      <c r="V25" s="111">
        <f t="shared" si="6"/>
        <v>56.82</v>
      </c>
      <c r="W25" s="112">
        <f t="shared" si="7"/>
        <v>56.82</v>
      </c>
      <c r="X25" s="113">
        <f t="shared" si="8"/>
        <v>0</v>
      </c>
      <c r="Y25" s="112">
        <f t="shared" si="9"/>
        <v>0</v>
      </c>
      <c r="Z25" s="114">
        <f t="shared" si="10"/>
        <v>56.82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17</v>
      </c>
      <c r="E26" s="77">
        <v>43189</v>
      </c>
      <c r="F26" s="78">
        <v>80.69</v>
      </c>
      <c r="G26" s="61"/>
      <c r="H26" s="221"/>
      <c r="I26" s="61"/>
      <c r="J26" s="63">
        <f aca="true" t="shared" si="14" ref="J26:J43">F26-G26-H26-I26</f>
        <v>80.69</v>
      </c>
      <c r="L26" s="64">
        <f aca="true" t="shared" si="15" ref="L26:L47">F26</f>
        <v>80.69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17</v>
      </c>
      <c r="U26" s="110">
        <f aca="true" t="shared" si="17" ref="U26:U43">IF(E26=0,"0",E26)</f>
        <v>43189</v>
      </c>
      <c r="V26" s="111">
        <f aca="true" t="shared" si="18" ref="V26:V43">F26</f>
        <v>80.69</v>
      </c>
      <c r="W26" s="112">
        <f aca="true" t="shared" si="19" ref="W26:W43">V26-X26</f>
        <v>80.69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80.69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183</v>
      </c>
      <c r="E27" s="77">
        <v>43189</v>
      </c>
      <c r="F27" s="67">
        <v>72.83</v>
      </c>
      <c r="G27" s="61"/>
      <c r="H27" s="221"/>
      <c r="I27" s="61"/>
      <c r="J27" s="63">
        <f t="shared" si="14"/>
        <v>72.83</v>
      </c>
      <c r="L27" s="64">
        <f t="shared" si="15"/>
        <v>72.83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183</v>
      </c>
      <c r="U27" s="110">
        <f t="shared" si="17"/>
        <v>43189</v>
      </c>
      <c r="V27" s="111">
        <f t="shared" si="18"/>
        <v>72.83</v>
      </c>
      <c r="W27" s="112">
        <f t="shared" si="19"/>
        <v>72.83</v>
      </c>
      <c r="X27" s="113">
        <f t="shared" si="20"/>
        <v>0</v>
      </c>
      <c r="Y27" s="112">
        <f t="shared" si="21"/>
        <v>0</v>
      </c>
      <c r="Z27" s="114">
        <f t="shared" si="22"/>
        <v>72.83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2454</v>
      </c>
      <c r="E28" s="77">
        <v>43189</v>
      </c>
      <c r="F28" s="67">
        <v>200.07</v>
      </c>
      <c r="G28" s="61"/>
      <c r="H28" s="221"/>
      <c r="I28" s="61"/>
      <c r="J28" s="63">
        <f t="shared" si="14"/>
        <v>200.07</v>
      </c>
      <c r="L28" s="64">
        <f t="shared" si="15"/>
        <v>200.07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2454</v>
      </c>
      <c r="U28" s="110">
        <f t="shared" si="17"/>
        <v>43189</v>
      </c>
      <c r="V28" s="111">
        <f t="shared" si="18"/>
        <v>200.07</v>
      </c>
      <c r="W28" s="112">
        <f t="shared" si="19"/>
        <v>200.07</v>
      </c>
      <c r="X28" s="113">
        <f t="shared" si="20"/>
        <v>0</v>
      </c>
      <c r="Y28" s="112">
        <f t="shared" si="21"/>
        <v>0</v>
      </c>
      <c r="Z28" s="114">
        <f t="shared" si="22"/>
        <v>200.07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158</v>
      </c>
      <c r="E29" s="77">
        <v>43189</v>
      </c>
      <c r="F29" s="67">
        <v>108.6</v>
      </c>
      <c r="G29" s="61"/>
      <c r="H29" s="221"/>
      <c r="I29" s="61"/>
      <c r="J29" s="63">
        <f t="shared" si="14"/>
        <v>108.6</v>
      </c>
      <c r="L29" s="64">
        <f t="shared" si="15"/>
        <v>108.6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158</v>
      </c>
      <c r="U29" s="110">
        <f t="shared" si="17"/>
        <v>43189</v>
      </c>
      <c r="V29" s="111">
        <f t="shared" si="18"/>
        <v>108.6</v>
      </c>
      <c r="W29" s="112">
        <f t="shared" si="19"/>
        <v>108.6</v>
      </c>
      <c r="X29" s="113">
        <f t="shared" si="20"/>
        <v>0</v>
      </c>
      <c r="Y29" s="112">
        <f t="shared" si="21"/>
        <v>0</v>
      </c>
      <c r="Z29" s="114">
        <f t="shared" si="22"/>
        <v>108.6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880</v>
      </c>
      <c r="E30" s="77">
        <v>43189</v>
      </c>
      <c r="F30" s="78">
        <v>419.21</v>
      </c>
      <c r="G30" s="61"/>
      <c r="H30" s="221"/>
      <c r="I30" s="61"/>
      <c r="J30" s="63">
        <f t="shared" si="14"/>
        <v>419.21</v>
      </c>
      <c r="L30" s="64">
        <f t="shared" si="15"/>
        <v>419.21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880</v>
      </c>
      <c r="U30" s="110">
        <f t="shared" si="17"/>
        <v>43189</v>
      </c>
      <c r="V30" s="111">
        <f t="shared" si="18"/>
        <v>419.21</v>
      </c>
      <c r="W30" s="112">
        <f t="shared" si="19"/>
        <v>419.21</v>
      </c>
      <c r="X30" s="113">
        <f t="shared" si="20"/>
        <v>0</v>
      </c>
      <c r="Y30" s="112">
        <f t="shared" si="21"/>
        <v>0</v>
      </c>
      <c r="Z30" s="114">
        <f t="shared" si="22"/>
        <v>419.21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907</v>
      </c>
      <c r="E31" s="77">
        <v>43190</v>
      </c>
      <c r="F31" s="67">
        <v>151.35</v>
      </c>
      <c r="G31" s="61"/>
      <c r="H31" s="221"/>
      <c r="I31" s="61"/>
      <c r="J31" s="63">
        <f t="shared" si="14"/>
        <v>151.35</v>
      </c>
      <c r="L31" s="64">
        <f t="shared" si="15"/>
        <v>151.35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907</v>
      </c>
      <c r="U31" s="110">
        <f t="shared" si="17"/>
        <v>43190</v>
      </c>
      <c r="V31" s="111">
        <f t="shared" si="18"/>
        <v>151.35</v>
      </c>
      <c r="W31" s="112">
        <f t="shared" si="19"/>
        <v>151.35</v>
      </c>
      <c r="X31" s="113">
        <f t="shared" si="20"/>
        <v>0</v>
      </c>
      <c r="Y31" s="112">
        <f t="shared" si="21"/>
        <v>0</v>
      </c>
      <c r="Z31" s="114">
        <f t="shared" si="22"/>
        <v>151.35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169</v>
      </c>
      <c r="E32" s="77">
        <v>43193</v>
      </c>
      <c r="F32" s="78">
        <v>87.49</v>
      </c>
      <c r="G32" s="61"/>
      <c r="H32" s="221"/>
      <c r="I32" s="61"/>
      <c r="J32" s="63">
        <f t="shared" si="14"/>
        <v>87.49</v>
      </c>
      <c r="L32" s="64">
        <f t="shared" si="15"/>
        <v>87.49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169</v>
      </c>
      <c r="U32" s="110">
        <f t="shared" si="17"/>
        <v>43193</v>
      </c>
      <c r="V32" s="111">
        <f t="shared" si="18"/>
        <v>87.49</v>
      </c>
      <c r="W32" s="112">
        <f t="shared" si="19"/>
        <v>87.49</v>
      </c>
      <c r="X32" s="113">
        <f t="shared" si="20"/>
        <v>0</v>
      </c>
      <c r="Y32" s="112">
        <f t="shared" si="21"/>
        <v>0</v>
      </c>
      <c r="Z32" s="114">
        <f t="shared" si="22"/>
        <v>87.49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125</v>
      </c>
      <c r="E33" s="77">
        <v>43193</v>
      </c>
      <c r="F33" s="78">
        <v>147.19</v>
      </c>
      <c r="G33" s="61"/>
      <c r="H33" s="221"/>
      <c r="I33" s="61"/>
      <c r="J33" s="63">
        <f t="shared" si="14"/>
        <v>147.19</v>
      </c>
      <c r="L33" s="64">
        <f t="shared" si="15"/>
        <v>147.19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125</v>
      </c>
      <c r="U33" s="110">
        <f t="shared" si="17"/>
        <v>43193</v>
      </c>
      <c r="V33" s="111">
        <f t="shared" si="18"/>
        <v>147.19</v>
      </c>
      <c r="W33" s="112">
        <f t="shared" si="19"/>
        <v>147.19</v>
      </c>
      <c r="X33" s="113">
        <f t="shared" si="20"/>
        <v>0</v>
      </c>
      <c r="Y33" s="112">
        <f t="shared" si="21"/>
        <v>0</v>
      </c>
      <c r="Z33" s="114">
        <f t="shared" si="22"/>
        <v>147.19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170</v>
      </c>
      <c r="E34" s="77">
        <v>43193</v>
      </c>
      <c r="F34" s="78">
        <v>156.56</v>
      </c>
      <c r="G34" s="61"/>
      <c r="H34" s="221"/>
      <c r="I34" s="61"/>
      <c r="J34" s="63">
        <f t="shared" si="14"/>
        <v>156.56</v>
      </c>
      <c r="L34" s="64">
        <f t="shared" si="15"/>
        <v>156.56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170</v>
      </c>
      <c r="U34" s="110">
        <f t="shared" si="17"/>
        <v>43193</v>
      </c>
      <c r="V34" s="111">
        <f t="shared" si="18"/>
        <v>156.56</v>
      </c>
      <c r="W34" s="112">
        <f t="shared" si="19"/>
        <v>156.56</v>
      </c>
      <c r="X34" s="113">
        <f t="shared" si="20"/>
        <v>0</v>
      </c>
      <c r="Y34" s="112">
        <f t="shared" si="21"/>
        <v>0</v>
      </c>
      <c r="Z34" s="114">
        <f t="shared" si="22"/>
        <v>156.56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369</v>
      </c>
      <c r="E35" s="77">
        <v>43193</v>
      </c>
      <c r="F35" s="67">
        <v>120.63</v>
      </c>
      <c r="G35" s="61"/>
      <c r="H35" s="221"/>
      <c r="I35" s="61"/>
      <c r="J35" s="63">
        <f t="shared" si="14"/>
        <v>120.63</v>
      </c>
      <c r="L35" s="64">
        <f t="shared" si="15"/>
        <v>120.63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369</v>
      </c>
      <c r="U35" s="110">
        <f t="shared" si="17"/>
        <v>43193</v>
      </c>
      <c r="V35" s="111">
        <f t="shared" si="18"/>
        <v>120.63</v>
      </c>
      <c r="W35" s="112">
        <f t="shared" si="19"/>
        <v>120.63</v>
      </c>
      <c r="X35" s="113">
        <f t="shared" si="20"/>
        <v>0</v>
      </c>
      <c r="Y35" s="112">
        <f t="shared" si="21"/>
        <v>0</v>
      </c>
      <c r="Z35" s="114">
        <f t="shared" si="22"/>
        <v>120.63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171</v>
      </c>
      <c r="E36" s="77">
        <v>43194</v>
      </c>
      <c r="F36" s="67">
        <v>141.76</v>
      </c>
      <c r="G36" s="61"/>
      <c r="H36" s="221"/>
      <c r="I36" s="61"/>
      <c r="J36" s="63">
        <f t="shared" si="14"/>
        <v>141.76</v>
      </c>
      <c r="L36" s="64">
        <f t="shared" si="15"/>
        <v>141.76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171</v>
      </c>
      <c r="U36" s="110">
        <f t="shared" si="17"/>
        <v>43194</v>
      </c>
      <c r="V36" s="111">
        <f t="shared" si="18"/>
        <v>141.76</v>
      </c>
      <c r="W36" s="112">
        <f t="shared" si="19"/>
        <v>141.76</v>
      </c>
      <c r="X36" s="113">
        <f t="shared" si="20"/>
        <v>0</v>
      </c>
      <c r="Y36" s="112">
        <f t="shared" si="21"/>
        <v>0</v>
      </c>
      <c r="Z36" s="114">
        <f t="shared" si="22"/>
        <v>141.76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87</v>
      </c>
      <c r="E37" s="77">
        <v>43194</v>
      </c>
      <c r="F37" s="67">
        <v>120.59</v>
      </c>
      <c r="G37" s="61"/>
      <c r="H37" s="221"/>
      <c r="I37" s="61"/>
      <c r="J37" s="63">
        <f t="shared" si="14"/>
        <v>120.59</v>
      </c>
      <c r="L37" s="64">
        <f t="shared" si="15"/>
        <v>120.59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87</v>
      </c>
      <c r="U37" s="110">
        <f t="shared" si="17"/>
        <v>43194</v>
      </c>
      <c r="V37" s="111">
        <f t="shared" si="18"/>
        <v>120.59</v>
      </c>
      <c r="W37" s="112">
        <f t="shared" si="19"/>
        <v>120.59</v>
      </c>
      <c r="X37" s="113">
        <f t="shared" si="20"/>
        <v>0</v>
      </c>
      <c r="Y37" s="112">
        <f t="shared" si="21"/>
        <v>0</v>
      </c>
      <c r="Z37" s="114">
        <f t="shared" si="22"/>
        <v>120.59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172</v>
      </c>
      <c r="E38" s="77">
        <v>43195</v>
      </c>
      <c r="F38" s="67">
        <v>27.09</v>
      </c>
      <c r="G38" s="61"/>
      <c r="H38" s="221"/>
      <c r="I38" s="61"/>
      <c r="J38" s="63">
        <f t="shared" si="14"/>
        <v>27.09</v>
      </c>
      <c r="L38" s="64">
        <f t="shared" si="15"/>
        <v>27.09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172</v>
      </c>
      <c r="U38" s="110">
        <f t="shared" si="17"/>
        <v>43195</v>
      </c>
      <c r="V38" s="111">
        <f t="shared" si="18"/>
        <v>27.09</v>
      </c>
      <c r="W38" s="112">
        <f t="shared" si="19"/>
        <v>27.09</v>
      </c>
      <c r="X38" s="113">
        <f t="shared" si="20"/>
        <v>0</v>
      </c>
      <c r="Y38" s="112">
        <f t="shared" si="21"/>
        <v>0</v>
      </c>
      <c r="Z38" s="114">
        <f t="shared" si="22"/>
        <v>27.09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173</v>
      </c>
      <c r="E39" s="77">
        <v>43195</v>
      </c>
      <c r="F39" s="67">
        <v>16.38</v>
      </c>
      <c r="G39" s="61"/>
      <c r="H39" s="221"/>
      <c r="I39" s="61"/>
      <c r="J39" s="63">
        <f t="shared" si="14"/>
        <v>16.38</v>
      </c>
      <c r="L39" s="64">
        <f t="shared" si="15"/>
        <v>16.38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173</v>
      </c>
      <c r="U39" s="110">
        <f t="shared" si="17"/>
        <v>43195</v>
      </c>
      <c r="V39" s="111">
        <f t="shared" si="18"/>
        <v>16.38</v>
      </c>
      <c r="W39" s="112">
        <f t="shared" si="19"/>
        <v>16.38</v>
      </c>
      <c r="X39" s="113">
        <f t="shared" si="20"/>
        <v>0</v>
      </c>
      <c r="Y39" s="112">
        <f t="shared" si="21"/>
        <v>0</v>
      </c>
      <c r="Z39" s="114">
        <f t="shared" si="22"/>
        <v>16.38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174</v>
      </c>
      <c r="E40" s="77">
        <v>43195</v>
      </c>
      <c r="F40" s="67">
        <v>258.15</v>
      </c>
      <c r="G40" s="61"/>
      <c r="H40" s="221"/>
      <c r="I40" s="61"/>
      <c r="J40" s="63">
        <f t="shared" si="14"/>
        <v>258.15</v>
      </c>
      <c r="L40" s="64">
        <f t="shared" si="15"/>
        <v>258.15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174</v>
      </c>
      <c r="U40" s="110">
        <f t="shared" si="17"/>
        <v>43195</v>
      </c>
      <c r="V40" s="111">
        <f t="shared" si="18"/>
        <v>258.15</v>
      </c>
      <c r="W40" s="112">
        <f t="shared" si="19"/>
        <v>258.15</v>
      </c>
      <c r="X40" s="113">
        <f t="shared" si="20"/>
        <v>0</v>
      </c>
      <c r="Y40" s="112">
        <f t="shared" si="21"/>
        <v>0</v>
      </c>
      <c r="Z40" s="114">
        <f t="shared" si="22"/>
        <v>258.15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180</v>
      </c>
      <c r="E41" s="77">
        <v>43202</v>
      </c>
      <c r="F41" s="67">
        <v>26.86</v>
      </c>
      <c r="G41" s="61"/>
      <c r="H41" s="221"/>
      <c r="I41" s="61"/>
      <c r="J41" s="63">
        <f t="shared" si="14"/>
        <v>26.86</v>
      </c>
      <c r="L41" s="64">
        <f t="shared" si="15"/>
        <v>26.86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180</v>
      </c>
      <c r="U41" s="110">
        <f t="shared" si="17"/>
        <v>43202</v>
      </c>
      <c r="V41" s="111">
        <f t="shared" si="18"/>
        <v>26.86</v>
      </c>
      <c r="W41" s="112">
        <f t="shared" si="19"/>
        <v>26.86</v>
      </c>
      <c r="X41" s="113">
        <f t="shared" si="20"/>
        <v>0</v>
      </c>
      <c r="Y41" s="112">
        <f t="shared" si="21"/>
        <v>0</v>
      </c>
      <c r="Z41" s="114">
        <f t="shared" si="22"/>
        <v>26.86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701480031</v>
      </c>
      <c r="E42" s="77">
        <v>43202</v>
      </c>
      <c r="F42" s="142">
        <v>62.38</v>
      </c>
      <c r="G42" s="61"/>
      <c r="H42" s="221"/>
      <c r="I42" s="61"/>
      <c r="J42" s="63">
        <f t="shared" si="14"/>
        <v>62.38</v>
      </c>
      <c r="L42" s="64">
        <f t="shared" si="15"/>
        <v>62.38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701480031</v>
      </c>
      <c r="U42" s="110">
        <f t="shared" si="17"/>
        <v>43202</v>
      </c>
      <c r="V42" s="111">
        <f t="shared" si="18"/>
        <v>62.38</v>
      </c>
      <c r="W42" s="112">
        <f t="shared" si="19"/>
        <v>62.38</v>
      </c>
      <c r="X42" s="113">
        <f t="shared" si="20"/>
        <v>0</v>
      </c>
      <c r="Y42" s="112">
        <f t="shared" si="21"/>
        <v>0</v>
      </c>
      <c r="Z42" s="114">
        <f t="shared" si="22"/>
        <v>62.38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181</v>
      </c>
      <c r="E43" s="77">
        <v>43202</v>
      </c>
      <c r="F43" s="67">
        <v>182.82</v>
      </c>
      <c r="G43" s="61"/>
      <c r="H43" s="221"/>
      <c r="I43" s="61"/>
      <c r="J43" s="63">
        <f t="shared" si="14"/>
        <v>182.82</v>
      </c>
      <c r="L43" s="64">
        <f t="shared" si="15"/>
        <v>182.82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181</v>
      </c>
      <c r="U43" s="110">
        <f t="shared" si="17"/>
        <v>43202</v>
      </c>
      <c r="V43" s="111">
        <f t="shared" si="18"/>
        <v>182.82</v>
      </c>
      <c r="W43" s="112">
        <f t="shared" si="19"/>
        <v>182.82</v>
      </c>
      <c r="X43" s="113">
        <f t="shared" si="20"/>
        <v>0</v>
      </c>
      <c r="Y43" s="112">
        <f t="shared" si="21"/>
        <v>0</v>
      </c>
      <c r="Z43" s="114">
        <f t="shared" si="22"/>
        <v>182.82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8963</v>
      </c>
      <c r="E44" s="77">
        <v>43202</v>
      </c>
      <c r="F44" s="67">
        <v>250.41</v>
      </c>
      <c r="G44" s="61"/>
      <c r="H44" s="221"/>
      <c r="I44" s="61"/>
      <c r="J44" s="63">
        <f aca="true" t="shared" si="23" ref="J44:J55">F44-G44-H44-I44</f>
        <v>250.41</v>
      </c>
      <c r="L44" s="64">
        <f t="shared" si="15"/>
        <v>250.41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8963</v>
      </c>
      <c r="U44" s="110">
        <f aca="true" t="shared" si="25" ref="U44:U55">IF(E44=0,"0",E44)</f>
        <v>43202</v>
      </c>
      <c r="V44" s="111">
        <f aca="true" t="shared" si="26" ref="V44:V55">F44</f>
        <v>250.41</v>
      </c>
      <c r="W44" s="112">
        <f aca="true" t="shared" si="27" ref="W44:W55">V44-X44</f>
        <v>250.41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250.41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183</v>
      </c>
      <c r="E45" s="77">
        <v>43203</v>
      </c>
      <c r="F45" s="67">
        <v>55.36</v>
      </c>
      <c r="G45" s="61"/>
      <c r="H45" s="221"/>
      <c r="I45" s="61"/>
      <c r="J45" s="63">
        <f t="shared" si="23"/>
        <v>55.36</v>
      </c>
      <c r="L45" s="64">
        <f t="shared" si="15"/>
        <v>55.36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183</v>
      </c>
      <c r="U45" s="110">
        <f t="shared" si="25"/>
        <v>43203</v>
      </c>
      <c r="V45" s="111">
        <f t="shared" si="26"/>
        <v>55.36</v>
      </c>
      <c r="W45" s="112">
        <f t="shared" si="27"/>
        <v>55.36</v>
      </c>
      <c r="X45" s="113">
        <f t="shared" si="28"/>
        <v>0</v>
      </c>
      <c r="Y45" s="112">
        <f t="shared" si="29"/>
        <v>0</v>
      </c>
      <c r="Z45" s="114">
        <f t="shared" si="30"/>
        <v>55.36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182</v>
      </c>
      <c r="E46" s="77">
        <v>43203</v>
      </c>
      <c r="F46" s="78">
        <v>61.93</v>
      </c>
      <c r="G46" s="61"/>
      <c r="H46" s="221"/>
      <c r="I46" s="61"/>
      <c r="J46" s="63">
        <f t="shared" si="23"/>
        <v>61.93</v>
      </c>
      <c r="L46" s="64">
        <f>F46</f>
        <v>61.93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182</v>
      </c>
      <c r="U46" s="110">
        <f t="shared" si="25"/>
        <v>43203</v>
      </c>
      <c r="V46" s="111">
        <f t="shared" si="26"/>
        <v>61.93</v>
      </c>
      <c r="W46" s="112">
        <f t="shared" si="27"/>
        <v>61.93</v>
      </c>
      <c r="X46" s="113">
        <f t="shared" si="28"/>
        <v>0</v>
      </c>
      <c r="Y46" s="112">
        <f t="shared" si="29"/>
        <v>0</v>
      </c>
      <c r="Z46" s="114">
        <f t="shared" si="30"/>
        <v>61.93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1169</v>
      </c>
      <c r="E47" s="77">
        <v>43203</v>
      </c>
      <c r="F47" s="78">
        <v>75.54</v>
      </c>
      <c r="G47" s="61"/>
      <c r="H47" s="221"/>
      <c r="I47" s="61"/>
      <c r="J47" s="63">
        <f t="shared" si="23"/>
        <v>75.54</v>
      </c>
      <c r="L47" s="64">
        <f t="shared" si="15"/>
        <v>75.54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1169</v>
      </c>
      <c r="U47" s="110">
        <f t="shared" si="25"/>
        <v>43203</v>
      </c>
      <c r="V47" s="111">
        <f t="shared" si="26"/>
        <v>75.54</v>
      </c>
      <c r="W47" s="112">
        <f t="shared" si="27"/>
        <v>75.54</v>
      </c>
      <c r="X47" s="113">
        <f t="shared" si="28"/>
        <v>0</v>
      </c>
      <c r="Y47" s="112">
        <f t="shared" si="29"/>
        <v>0</v>
      </c>
      <c r="Z47" s="114">
        <f t="shared" si="30"/>
        <v>75.54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6405</v>
      </c>
      <c r="E48" s="77">
        <v>43203</v>
      </c>
      <c r="F48" s="78">
        <v>78.57</v>
      </c>
      <c r="G48" s="61"/>
      <c r="H48" s="221"/>
      <c r="I48" s="61"/>
      <c r="J48" s="63">
        <f t="shared" si="23"/>
        <v>78.57</v>
      </c>
      <c r="L48" s="64">
        <f aca="true" t="shared" si="32" ref="L48:L55">F48</f>
        <v>78.57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6405</v>
      </c>
      <c r="U48" s="110">
        <f t="shared" si="25"/>
        <v>43203</v>
      </c>
      <c r="V48" s="111">
        <f t="shared" si="26"/>
        <v>78.57</v>
      </c>
      <c r="W48" s="112">
        <f t="shared" si="27"/>
        <v>78.57</v>
      </c>
      <c r="X48" s="113">
        <f t="shared" si="28"/>
        <v>0</v>
      </c>
      <c r="Y48" s="112">
        <f t="shared" si="29"/>
        <v>0</v>
      </c>
      <c r="Z48" s="114">
        <f t="shared" si="30"/>
        <v>78.57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600718</v>
      </c>
      <c r="E49" s="77">
        <v>43206</v>
      </c>
      <c r="F49" s="67">
        <v>287.05</v>
      </c>
      <c r="G49" s="61"/>
      <c r="H49" s="221"/>
      <c r="I49" s="61"/>
      <c r="J49" s="63">
        <f t="shared" si="23"/>
        <v>287.05</v>
      </c>
      <c r="L49" s="64">
        <f t="shared" si="32"/>
        <v>287.05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600718</v>
      </c>
      <c r="U49" s="110">
        <f t="shared" si="25"/>
        <v>43206</v>
      </c>
      <c r="V49" s="111">
        <f t="shared" si="26"/>
        <v>287.05</v>
      </c>
      <c r="W49" s="112">
        <f t="shared" si="27"/>
        <v>287.05</v>
      </c>
      <c r="X49" s="113">
        <f t="shared" si="28"/>
        <v>0</v>
      </c>
      <c r="Y49" s="112">
        <f t="shared" si="29"/>
        <v>0</v>
      </c>
      <c r="Z49" s="114">
        <f t="shared" si="30"/>
        <v>287.05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214</v>
      </c>
      <c r="E50" s="77">
        <v>43206</v>
      </c>
      <c r="F50" s="67">
        <v>55.74</v>
      </c>
      <c r="G50" s="61"/>
      <c r="H50" s="221"/>
      <c r="I50" s="61"/>
      <c r="J50" s="63">
        <f t="shared" si="23"/>
        <v>55.74</v>
      </c>
      <c r="L50" s="64">
        <f t="shared" si="32"/>
        <v>55.74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214</v>
      </c>
      <c r="U50" s="110">
        <f t="shared" si="25"/>
        <v>43206</v>
      </c>
      <c r="V50" s="111">
        <f t="shared" si="26"/>
        <v>55.74</v>
      </c>
      <c r="W50" s="112">
        <f t="shared" si="27"/>
        <v>55.74</v>
      </c>
      <c r="X50" s="113">
        <f t="shared" si="28"/>
        <v>0</v>
      </c>
      <c r="Y50" s="112">
        <f t="shared" si="29"/>
        <v>0</v>
      </c>
      <c r="Z50" s="114">
        <f t="shared" si="30"/>
        <v>55.74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209</v>
      </c>
      <c r="E51" s="77">
        <v>43206</v>
      </c>
      <c r="F51" s="67">
        <v>55.74</v>
      </c>
      <c r="G51" s="61"/>
      <c r="H51" s="221"/>
      <c r="I51" s="61"/>
      <c r="J51" s="63">
        <f t="shared" si="23"/>
        <v>55.74</v>
      </c>
      <c r="L51" s="64">
        <f t="shared" si="32"/>
        <v>55.74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209</v>
      </c>
      <c r="U51" s="110">
        <f t="shared" si="25"/>
        <v>43206</v>
      </c>
      <c r="V51" s="111">
        <f t="shared" si="26"/>
        <v>55.74</v>
      </c>
      <c r="W51" s="112">
        <f t="shared" si="27"/>
        <v>55.74</v>
      </c>
      <c r="X51" s="113">
        <f t="shared" si="28"/>
        <v>0</v>
      </c>
      <c r="Y51" s="112">
        <f t="shared" si="29"/>
        <v>0</v>
      </c>
      <c r="Z51" s="114">
        <f t="shared" si="30"/>
        <v>55.74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332</v>
      </c>
      <c r="E52" s="77">
        <v>43206</v>
      </c>
      <c r="F52" s="67">
        <v>61.03</v>
      </c>
      <c r="G52" s="61"/>
      <c r="H52" s="221"/>
      <c r="I52" s="61"/>
      <c r="J52" s="63">
        <f t="shared" si="23"/>
        <v>61.03</v>
      </c>
      <c r="L52" s="64">
        <f t="shared" si="32"/>
        <v>61.03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332</v>
      </c>
      <c r="U52" s="110">
        <f t="shared" si="25"/>
        <v>43206</v>
      </c>
      <c r="V52" s="111">
        <f t="shared" si="26"/>
        <v>61.03</v>
      </c>
      <c r="W52" s="112">
        <f t="shared" si="27"/>
        <v>61.03</v>
      </c>
      <c r="X52" s="113">
        <f t="shared" si="28"/>
        <v>0</v>
      </c>
      <c r="Y52" s="112">
        <f t="shared" si="29"/>
        <v>0</v>
      </c>
      <c r="Z52" s="114">
        <f t="shared" si="30"/>
        <v>61.03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191</v>
      </c>
      <c r="E53" s="77">
        <v>43207</v>
      </c>
      <c r="F53" s="78">
        <v>103.43</v>
      </c>
      <c r="G53" s="61"/>
      <c r="H53" s="221"/>
      <c r="I53" s="61"/>
      <c r="J53" s="63">
        <f t="shared" si="23"/>
        <v>103.43</v>
      </c>
      <c r="L53" s="64">
        <f t="shared" si="32"/>
        <v>103.43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191</v>
      </c>
      <c r="U53" s="110">
        <f t="shared" si="25"/>
        <v>43207</v>
      </c>
      <c r="V53" s="111">
        <f t="shared" si="26"/>
        <v>103.43</v>
      </c>
      <c r="W53" s="112">
        <f t="shared" si="27"/>
        <v>103.43</v>
      </c>
      <c r="X53" s="113">
        <f t="shared" si="28"/>
        <v>0</v>
      </c>
      <c r="Y53" s="112">
        <f t="shared" si="29"/>
        <v>0</v>
      </c>
      <c r="Z53" s="114">
        <f t="shared" si="30"/>
        <v>103.43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880</v>
      </c>
      <c r="E54" s="77">
        <v>43208</v>
      </c>
      <c r="F54" s="78">
        <v>94.93</v>
      </c>
      <c r="G54" s="61"/>
      <c r="H54" s="221"/>
      <c r="I54" s="61"/>
      <c r="J54" s="63">
        <f t="shared" si="23"/>
        <v>94.93</v>
      </c>
      <c r="L54" s="64">
        <f t="shared" si="32"/>
        <v>94.93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880</v>
      </c>
      <c r="U54" s="110">
        <f t="shared" si="25"/>
        <v>43208</v>
      </c>
      <c r="V54" s="111">
        <f t="shared" si="26"/>
        <v>94.93</v>
      </c>
      <c r="W54" s="112">
        <f t="shared" si="27"/>
        <v>94.93</v>
      </c>
      <c r="X54" s="113">
        <f t="shared" si="28"/>
        <v>0</v>
      </c>
      <c r="Y54" s="112">
        <f t="shared" si="29"/>
        <v>0</v>
      </c>
      <c r="Z54" s="114">
        <f t="shared" si="30"/>
        <v>94.93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149</v>
      </c>
      <c r="E55" s="77">
        <v>43208</v>
      </c>
      <c r="F55" s="78">
        <v>36.66</v>
      </c>
      <c r="G55" s="61"/>
      <c r="H55" s="221"/>
      <c r="I55" s="61"/>
      <c r="J55" s="63">
        <f t="shared" si="23"/>
        <v>36.66</v>
      </c>
      <c r="L55" s="64">
        <f t="shared" si="32"/>
        <v>36.66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149</v>
      </c>
      <c r="U55" s="110">
        <f t="shared" si="25"/>
        <v>43208</v>
      </c>
      <c r="V55" s="111">
        <f t="shared" si="26"/>
        <v>36.66</v>
      </c>
      <c r="W55" s="112">
        <f t="shared" si="27"/>
        <v>36.66</v>
      </c>
      <c r="X55" s="113">
        <f t="shared" si="28"/>
        <v>0</v>
      </c>
      <c r="Y55" s="112">
        <f t="shared" si="29"/>
        <v>0</v>
      </c>
      <c r="Z55" s="114">
        <f t="shared" si="30"/>
        <v>36.66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193</v>
      </c>
      <c r="E56" s="77">
        <v>43208</v>
      </c>
      <c r="F56" s="67">
        <v>594.37</v>
      </c>
      <c r="G56" s="61"/>
      <c r="H56" s="221"/>
      <c r="I56" s="61"/>
      <c r="J56" s="63">
        <f>F56-G56-H56-I56</f>
        <v>594.37</v>
      </c>
      <c r="L56" s="64">
        <f>F56</f>
        <v>594.37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>D56</f>
        <v>193</v>
      </c>
      <c r="U56" s="110">
        <f>IF(E56=0,"0",E56)</f>
        <v>43208</v>
      </c>
      <c r="V56" s="111">
        <f>F56</f>
        <v>594.37</v>
      </c>
      <c r="W56" s="112">
        <f>V56-X56</f>
        <v>594.37</v>
      </c>
      <c r="X56" s="113">
        <f>I56</f>
        <v>0</v>
      </c>
      <c r="Y56" s="112">
        <f>G56+H56</f>
        <v>0</v>
      </c>
      <c r="Z56" s="114">
        <f>W56-Y56</f>
        <v>594.37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195</v>
      </c>
      <c r="E57" s="77">
        <v>43209</v>
      </c>
      <c r="F57" s="67">
        <v>135.78</v>
      </c>
      <c r="G57" s="61"/>
      <c r="H57" s="221"/>
      <c r="I57" s="61"/>
      <c r="J57" s="63">
        <f>F57-G57-H57-I57</f>
        <v>135.78</v>
      </c>
      <c r="L57" s="64">
        <f>F57</f>
        <v>135.78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>D57</f>
        <v>195</v>
      </c>
      <c r="U57" s="110">
        <f>IF(E57=0,"0",E57)</f>
        <v>43209</v>
      </c>
      <c r="V57" s="111">
        <f>F57</f>
        <v>135.78</v>
      </c>
      <c r="W57" s="112">
        <f>V57-X57</f>
        <v>135.78</v>
      </c>
      <c r="X57" s="113">
        <f>I57</f>
        <v>0</v>
      </c>
      <c r="Y57" s="112">
        <f>G57+H57</f>
        <v>0</v>
      </c>
      <c r="Z57" s="114">
        <f>W57-Y57</f>
        <v>135.78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198</v>
      </c>
      <c r="E58" s="77">
        <v>43210</v>
      </c>
      <c r="F58" s="67">
        <v>128.61</v>
      </c>
      <c r="G58" s="61"/>
      <c r="H58" s="221"/>
      <c r="I58" s="61"/>
      <c r="J58" s="63">
        <f>F58-G58-H58-I58</f>
        <v>128.61</v>
      </c>
      <c r="L58" s="64">
        <f>F58</f>
        <v>128.61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>D58</f>
        <v>198</v>
      </c>
      <c r="U58" s="110">
        <f>IF(E58=0,"0",E58)</f>
        <v>43210</v>
      </c>
      <c r="V58" s="111">
        <f>F58</f>
        <v>128.61</v>
      </c>
      <c r="W58" s="112">
        <f>V58-X58</f>
        <v>128.61</v>
      </c>
      <c r="X58" s="113">
        <f>I58</f>
        <v>0</v>
      </c>
      <c r="Y58" s="112">
        <f>G58+H58</f>
        <v>0</v>
      </c>
      <c r="Z58" s="114">
        <f>W58-Y58</f>
        <v>128.61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196</v>
      </c>
      <c r="E59" s="77">
        <v>43210</v>
      </c>
      <c r="F59" s="67">
        <v>43.44</v>
      </c>
      <c r="G59" s="61"/>
      <c r="H59" s="221"/>
      <c r="I59" s="61"/>
      <c r="J59" s="63">
        <f>F59-G59-H59-I59</f>
        <v>43.44</v>
      </c>
      <c r="L59" s="64">
        <f>F59</f>
        <v>43.44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>D59</f>
        <v>196</v>
      </c>
      <c r="U59" s="110">
        <f>IF(E59=0,"0",E59)</f>
        <v>43210</v>
      </c>
      <c r="V59" s="111">
        <f>F59</f>
        <v>43.44</v>
      </c>
      <c r="W59" s="112">
        <f>V59-X59</f>
        <v>43.44</v>
      </c>
      <c r="X59" s="113">
        <f>I59</f>
        <v>0</v>
      </c>
      <c r="Y59" s="112">
        <f>G59+H59</f>
        <v>0</v>
      </c>
      <c r="Z59" s="114">
        <f>W59-Y59</f>
        <v>43.44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197</v>
      </c>
      <c r="E60" s="77">
        <v>43210</v>
      </c>
      <c r="F60" s="67">
        <v>44.2</v>
      </c>
      <c r="G60" s="61"/>
      <c r="H60" s="221"/>
      <c r="I60" s="61"/>
      <c r="J60" s="63">
        <f aca="true" t="shared" si="35" ref="J60:J84">F60-G60-H60-I60</f>
        <v>44.2</v>
      </c>
      <c r="L60" s="64">
        <f aca="true" t="shared" si="36" ref="L60:L79">F60</f>
        <v>44.2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84">D60</f>
        <v>197</v>
      </c>
      <c r="U60" s="110">
        <f aca="true" t="shared" si="38" ref="U60:U84">IF(E60=0,"0",E60)</f>
        <v>43210</v>
      </c>
      <c r="V60" s="111">
        <f aca="true" t="shared" si="39" ref="V60:V84">F60</f>
        <v>44.2</v>
      </c>
      <c r="W60" s="112">
        <f aca="true" t="shared" si="40" ref="W60:W84">V60-X60</f>
        <v>44.2</v>
      </c>
      <c r="X60" s="113">
        <f aca="true" t="shared" si="41" ref="X60:X84">I60</f>
        <v>0</v>
      </c>
      <c r="Y60" s="112">
        <f aca="true" t="shared" si="42" ref="Y60:Y84">G60+H60</f>
        <v>0</v>
      </c>
      <c r="Z60" s="114">
        <f aca="true" t="shared" si="43" ref="Z60:Z84">W60-Y60</f>
        <v>44.2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221</v>
      </c>
      <c r="E61" s="77">
        <v>43210</v>
      </c>
      <c r="F61" s="67">
        <v>60.66</v>
      </c>
      <c r="G61" s="61"/>
      <c r="H61" s="221"/>
      <c r="I61" s="61"/>
      <c r="J61" s="63">
        <f t="shared" si="35"/>
        <v>60.66</v>
      </c>
      <c r="L61" s="64">
        <f t="shared" si="36"/>
        <v>60.66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221</v>
      </c>
      <c r="U61" s="110">
        <f t="shared" si="38"/>
        <v>43210</v>
      </c>
      <c r="V61" s="111">
        <f t="shared" si="39"/>
        <v>60.66</v>
      </c>
      <c r="W61" s="112">
        <f t="shared" si="40"/>
        <v>60.66</v>
      </c>
      <c r="X61" s="113">
        <f t="shared" si="41"/>
        <v>0</v>
      </c>
      <c r="Y61" s="112">
        <f t="shared" si="42"/>
        <v>0</v>
      </c>
      <c r="Z61" s="114">
        <f t="shared" si="43"/>
        <v>60.66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1176</v>
      </c>
      <c r="E62" s="77">
        <v>43210</v>
      </c>
      <c r="F62" s="67">
        <v>38.98</v>
      </c>
      <c r="G62" s="61"/>
      <c r="H62" s="221"/>
      <c r="I62" s="61"/>
      <c r="J62" s="63">
        <f t="shared" si="35"/>
        <v>38.98</v>
      </c>
      <c r="L62" s="64">
        <f t="shared" si="36"/>
        <v>38.98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1176</v>
      </c>
      <c r="U62" s="110">
        <f t="shared" si="38"/>
        <v>43210</v>
      </c>
      <c r="V62" s="111">
        <f t="shared" si="39"/>
        <v>38.98</v>
      </c>
      <c r="W62" s="112">
        <f t="shared" si="40"/>
        <v>38.98</v>
      </c>
      <c r="X62" s="113">
        <f t="shared" si="41"/>
        <v>0</v>
      </c>
      <c r="Y62" s="112">
        <f t="shared" si="42"/>
        <v>0</v>
      </c>
      <c r="Z62" s="114">
        <f t="shared" si="43"/>
        <v>38.98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123</v>
      </c>
      <c r="E63" s="77">
        <v>43213</v>
      </c>
      <c r="F63" s="67">
        <v>255.64</v>
      </c>
      <c r="G63" s="61"/>
      <c r="H63" s="221"/>
      <c r="I63" s="61"/>
      <c r="J63" s="63">
        <f t="shared" si="35"/>
        <v>255.64</v>
      </c>
      <c r="L63" s="64">
        <f t="shared" si="36"/>
        <v>255.64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123</v>
      </c>
      <c r="U63" s="110">
        <f t="shared" si="38"/>
        <v>43213</v>
      </c>
      <c r="V63" s="111">
        <f t="shared" si="39"/>
        <v>255.64</v>
      </c>
      <c r="W63" s="112">
        <f t="shared" si="40"/>
        <v>255.64</v>
      </c>
      <c r="X63" s="113">
        <f t="shared" si="41"/>
        <v>0</v>
      </c>
      <c r="Y63" s="112">
        <f t="shared" si="42"/>
        <v>0</v>
      </c>
      <c r="Z63" s="114">
        <f t="shared" si="43"/>
        <v>255.64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225</v>
      </c>
      <c r="E64" s="77">
        <v>43213</v>
      </c>
      <c r="F64" s="67">
        <v>93.3</v>
      </c>
      <c r="G64" s="61"/>
      <c r="H64" s="221"/>
      <c r="I64" s="61"/>
      <c r="J64" s="63">
        <f t="shared" si="35"/>
        <v>93.3</v>
      </c>
      <c r="L64" s="64">
        <f t="shared" si="36"/>
        <v>93.3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225</v>
      </c>
      <c r="U64" s="110">
        <f t="shared" si="38"/>
        <v>43213</v>
      </c>
      <c r="V64" s="111">
        <f t="shared" si="39"/>
        <v>93.3</v>
      </c>
      <c r="W64" s="112">
        <f t="shared" si="40"/>
        <v>93.3</v>
      </c>
      <c r="X64" s="113">
        <f t="shared" si="41"/>
        <v>0</v>
      </c>
      <c r="Y64" s="112">
        <f t="shared" si="42"/>
        <v>0</v>
      </c>
      <c r="Z64" s="114">
        <f t="shared" si="43"/>
        <v>93.3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5027</v>
      </c>
      <c r="E65" s="77">
        <v>43215</v>
      </c>
      <c r="F65" s="67">
        <v>271.63</v>
      </c>
      <c r="G65" s="61"/>
      <c r="H65" s="221"/>
      <c r="I65" s="61"/>
      <c r="J65" s="63">
        <f t="shared" si="35"/>
        <v>271.63</v>
      </c>
      <c r="L65" s="64">
        <f t="shared" si="36"/>
        <v>271.63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5027</v>
      </c>
      <c r="U65" s="110">
        <f t="shared" si="38"/>
        <v>43215</v>
      </c>
      <c r="V65" s="111">
        <f t="shared" si="39"/>
        <v>271.63</v>
      </c>
      <c r="W65" s="112">
        <f t="shared" si="40"/>
        <v>271.63</v>
      </c>
      <c r="X65" s="113">
        <f t="shared" si="41"/>
        <v>0</v>
      </c>
      <c r="Y65" s="112">
        <f t="shared" si="42"/>
        <v>0</v>
      </c>
      <c r="Z65" s="114">
        <f t="shared" si="43"/>
        <v>271.63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201</v>
      </c>
      <c r="E66" s="77">
        <v>43215</v>
      </c>
      <c r="F66" s="67">
        <v>188.75</v>
      </c>
      <c r="G66" s="61"/>
      <c r="H66" s="221"/>
      <c r="I66" s="61"/>
      <c r="J66" s="63">
        <f t="shared" si="35"/>
        <v>188.75</v>
      </c>
      <c r="L66" s="64">
        <f t="shared" si="36"/>
        <v>188.75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201</v>
      </c>
      <c r="U66" s="110">
        <f t="shared" si="38"/>
        <v>43215</v>
      </c>
      <c r="V66" s="111">
        <f t="shared" si="39"/>
        <v>188.75</v>
      </c>
      <c r="W66" s="112">
        <f t="shared" si="40"/>
        <v>188.75</v>
      </c>
      <c r="X66" s="113">
        <f t="shared" si="41"/>
        <v>0</v>
      </c>
      <c r="Y66" s="112">
        <f t="shared" si="42"/>
        <v>0</v>
      </c>
      <c r="Z66" s="114">
        <f t="shared" si="43"/>
        <v>188.75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200</v>
      </c>
      <c r="E67" s="77">
        <v>43215</v>
      </c>
      <c r="F67" s="67">
        <v>173.6</v>
      </c>
      <c r="G67" s="61"/>
      <c r="H67" s="221"/>
      <c r="I67" s="61"/>
      <c r="J67" s="63">
        <f t="shared" si="35"/>
        <v>173.6</v>
      </c>
      <c r="L67" s="64">
        <f t="shared" si="36"/>
        <v>173.6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200</v>
      </c>
      <c r="U67" s="110">
        <f t="shared" si="38"/>
        <v>43215</v>
      </c>
      <c r="V67" s="111">
        <f t="shared" si="39"/>
        <v>173.6</v>
      </c>
      <c r="W67" s="112">
        <f t="shared" si="40"/>
        <v>173.6</v>
      </c>
      <c r="X67" s="113">
        <f t="shared" si="41"/>
        <v>0</v>
      </c>
      <c r="Y67" s="112">
        <f t="shared" si="42"/>
        <v>0</v>
      </c>
      <c r="Z67" s="114">
        <f t="shared" si="43"/>
        <v>173.6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202</v>
      </c>
      <c r="E68" s="77">
        <v>43215</v>
      </c>
      <c r="F68" s="67">
        <v>70.71</v>
      </c>
      <c r="G68" s="61"/>
      <c r="H68" s="221"/>
      <c r="I68" s="61"/>
      <c r="J68" s="63">
        <f t="shared" si="35"/>
        <v>70.71</v>
      </c>
      <c r="L68" s="64">
        <f t="shared" si="36"/>
        <v>70.71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202</v>
      </c>
      <c r="U68" s="110">
        <f t="shared" si="38"/>
        <v>43215</v>
      </c>
      <c r="V68" s="111">
        <f t="shared" si="39"/>
        <v>70.71</v>
      </c>
      <c r="W68" s="112">
        <f t="shared" si="40"/>
        <v>70.71</v>
      </c>
      <c r="X68" s="113">
        <f t="shared" si="41"/>
        <v>0</v>
      </c>
      <c r="Y68" s="112">
        <f t="shared" si="42"/>
        <v>0</v>
      </c>
      <c r="Z68" s="114">
        <f t="shared" si="43"/>
        <v>70.71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600721</v>
      </c>
      <c r="E69" s="77">
        <v>43209</v>
      </c>
      <c r="F69" s="67">
        <v>187.59</v>
      </c>
      <c r="G69" s="61"/>
      <c r="H69" s="221"/>
      <c r="I69" s="61"/>
      <c r="J69" s="63">
        <f t="shared" si="35"/>
        <v>187.59</v>
      </c>
      <c r="L69" s="64">
        <f t="shared" si="36"/>
        <v>187.59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600721</v>
      </c>
      <c r="U69" s="110">
        <f t="shared" si="38"/>
        <v>43209</v>
      </c>
      <c r="V69" s="111">
        <f t="shared" si="39"/>
        <v>187.59</v>
      </c>
      <c r="W69" s="112">
        <f t="shared" si="40"/>
        <v>187.59</v>
      </c>
      <c r="X69" s="113">
        <f t="shared" si="41"/>
        <v>0</v>
      </c>
      <c r="Y69" s="112">
        <f t="shared" si="42"/>
        <v>0</v>
      </c>
      <c r="Z69" s="114">
        <f t="shared" si="43"/>
        <v>187.59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203</v>
      </c>
      <c r="E70" s="77">
        <v>43216</v>
      </c>
      <c r="F70" s="67">
        <v>132.59</v>
      </c>
      <c r="G70" s="61"/>
      <c r="H70" s="221"/>
      <c r="I70" s="61"/>
      <c r="J70" s="63">
        <f t="shared" si="35"/>
        <v>132.59</v>
      </c>
      <c r="L70" s="64">
        <f t="shared" si="36"/>
        <v>132.59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203</v>
      </c>
      <c r="U70" s="110">
        <f t="shared" si="38"/>
        <v>43216</v>
      </c>
      <c r="V70" s="111">
        <f t="shared" si="39"/>
        <v>132.59</v>
      </c>
      <c r="W70" s="112">
        <f t="shared" si="40"/>
        <v>132.59</v>
      </c>
      <c r="X70" s="113">
        <f t="shared" si="41"/>
        <v>0</v>
      </c>
      <c r="Y70" s="112">
        <f t="shared" si="42"/>
        <v>0</v>
      </c>
      <c r="Z70" s="114">
        <f t="shared" si="43"/>
        <v>132.59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24</v>
      </c>
      <c r="E71" s="77">
        <v>43217</v>
      </c>
      <c r="F71" s="67">
        <v>80.72</v>
      </c>
      <c r="G71" s="61"/>
      <c r="H71" s="221"/>
      <c r="I71" s="61"/>
      <c r="J71" s="63">
        <f t="shared" si="35"/>
        <v>80.72</v>
      </c>
      <c r="L71" s="64">
        <f t="shared" si="36"/>
        <v>80.72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24</v>
      </c>
      <c r="U71" s="110">
        <f t="shared" si="38"/>
        <v>43217</v>
      </c>
      <c r="V71" s="111">
        <f t="shared" si="39"/>
        <v>80.72</v>
      </c>
      <c r="W71" s="112">
        <f t="shared" si="40"/>
        <v>80.72</v>
      </c>
      <c r="X71" s="113">
        <f t="shared" si="41"/>
        <v>0</v>
      </c>
      <c r="Y71" s="112">
        <f t="shared" si="42"/>
        <v>0</v>
      </c>
      <c r="Z71" s="114">
        <f t="shared" si="43"/>
        <v>80.72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159</v>
      </c>
      <c r="E72" s="77">
        <v>43217</v>
      </c>
      <c r="F72" s="67">
        <v>78.43</v>
      </c>
      <c r="G72" s="61"/>
      <c r="H72" s="221"/>
      <c r="I72" s="61"/>
      <c r="J72" s="63">
        <f t="shared" si="35"/>
        <v>78.43</v>
      </c>
      <c r="L72" s="64">
        <f t="shared" si="36"/>
        <v>78.43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159</v>
      </c>
      <c r="U72" s="110">
        <f t="shared" si="38"/>
        <v>43217</v>
      </c>
      <c r="V72" s="111">
        <f t="shared" si="39"/>
        <v>78.43</v>
      </c>
      <c r="W72" s="112">
        <f t="shared" si="40"/>
        <v>78.43</v>
      </c>
      <c r="X72" s="113">
        <f t="shared" si="41"/>
        <v>0</v>
      </c>
      <c r="Y72" s="112">
        <f t="shared" si="42"/>
        <v>0</v>
      </c>
      <c r="Z72" s="114">
        <f t="shared" si="43"/>
        <v>78.43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88</v>
      </c>
      <c r="E73" s="77">
        <v>43216</v>
      </c>
      <c r="F73" s="78">
        <v>58.03</v>
      </c>
      <c r="G73" s="61"/>
      <c r="H73" s="221"/>
      <c r="I73" s="61"/>
      <c r="J73" s="63">
        <f t="shared" si="35"/>
        <v>58.03</v>
      </c>
      <c r="L73" s="64">
        <f t="shared" si="36"/>
        <v>58.03</v>
      </c>
      <c r="N73" s="187">
        <f t="shared" si="11"/>
        <v>64</v>
      </c>
      <c r="O73" s="105" t="s">
        <v>37</v>
      </c>
      <c r="P73" s="189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88</v>
      </c>
      <c r="U73" s="110">
        <f t="shared" si="38"/>
        <v>43216</v>
      </c>
      <c r="V73" s="111">
        <f t="shared" si="39"/>
        <v>58.03</v>
      </c>
      <c r="W73" s="112">
        <f t="shared" si="40"/>
        <v>58.03</v>
      </c>
      <c r="X73" s="113">
        <f t="shared" si="41"/>
        <v>0</v>
      </c>
      <c r="Y73" s="112">
        <f t="shared" si="42"/>
        <v>0</v>
      </c>
      <c r="Z73" s="114">
        <f t="shared" si="43"/>
        <v>58.03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172</v>
      </c>
      <c r="E74" s="77">
        <v>43216</v>
      </c>
      <c r="F74" s="67">
        <v>57.26</v>
      </c>
      <c r="G74" s="61"/>
      <c r="H74" s="221"/>
      <c r="I74" s="61"/>
      <c r="J74" s="63">
        <f t="shared" si="35"/>
        <v>57.26</v>
      </c>
      <c r="L74" s="64">
        <f t="shared" si="36"/>
        <v>57.26</v>
      </c>
      <c r="N74" s="187">
        <f t="shared" si="11"/>
        <v>65</v>
      </c>
      <c r="O74" s="105" t="s">
        <v>37</v>
      </c>
      <c r="P74" s="189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172</v>
      </c>
      <c r="U74" s="110">
        <f t="shared" si="38"/>
        <v>43216</v>
      </c>
      <c r="V74" s="111">
        <f t="shared" si="39"/>
        <v>57.26</v>
      </c>
      <c r="W74" s="112">
        <f t="shared" si="40"/>
        <v>57.26</v>
      </c>
      <c r="X74" s="113">
        <f t="shared" si="41"/>
        <v>0</v>
      </c>
      <c r="Y74" s="112">
        <f t="shared" si="42"/>
        <v>0</v>
      </c>
      <c r="Z74" s="114">
        <f t="shared" si="43"/>
        <v>57.26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5</v>
      </c>
      <c r="E75" s="77">
        <v>43217</v>
      </c>
      <c r="F75" s="67">
        <v>217.92</v>
      </c>
      <c r="G75" s="61"/>
      <c r="H75" s="221"/>
      <c r="I75" s="61"/>
      <c r="J75" s="63">
        <f t="shared" si="35"/>
        <v>217.92</v>
      </c>
      <c r="L75" s="64">
        <f t="shared" si="36"/>
        <v>217.92</v>
      </c>
      <c r="N75" s="187">
        <f t="shared" si="11"/>
        <v>66</v>
      </c>
      <c r="O75" s="105" t="s">
        <v>37</v>
      </c>
      <c r="P75" s="189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5</v>
      </c>
      <c r="U75" s="110">
        <f t="shared" si="38"/>
        <v>43217</v>
      </c>
      <c r="V75" s="111">
        <f t="shared" si="39"/>
        <v>217.92</v>
      </c>
      <c r="W75" s="112">
        <f t="shared" si="40"/>
        <v>217.92</v>
      </c>
      <c r="X75" s="113">
        <f t="shared" si="41"/>
        <v>0</v>
      </c>
      <c r="Y75" s="112">
        <f t="shared" si="42"/>
        <v>0</v>
      </c>
      <c r="Z75" s="114">
        <f t="shared" si="43"/>
        <v>217.92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1433</v>
      </c>
      <c r="E76" s="77">
        <v>43216</v>
      </c>
      <c r="F76" s="67">
        <v>64.87</v>
      </c>
      <c r="G76" s="61"/>
      <c r="H76" s="221"/>
      <c r="I76" s="61"/>
      <c r="J76" s="63">
        <f t="shared" si="35"/>
        <v>64.87</v>
      </c>
      <c r="L76" s="64">
        <f t="shared" si="36"/>
        <v>64.87</v>
      </c>
      <c r="N76" s="187">
        <f aca="true" t="shared" si="47" ref="N76:N101">N75+1</f>
        <v>67</v>
      </c>
      <c r="O76" s="105" t="s">
        <v>37</v>
      </c>
      <c r="P76" s="189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1433</v>
      </c>
      <c r="U76" s="110">
        <f t="shared" si="38"/>
        <v>43216</v>
      </c>
      <c r="V76" s="111">
        <f t="shared" si="39"/>
        <v>64.87</v>
      </c>
      <c r="W76" s="112">
        <f t="shared" si="40"/>
        <v>64.87</v>
      </c>
      <c r="X76" s="113">
        <f t="shared" si="41"/>
        <v>0</v>
      </c>
      <c r="Y76" s="112">
        <f t="shared" si="42"/>
        <v>0</v>
      </c>
      <c r="Z76" s="114">
        <f t="shared" si="43"/>
        <v>64.87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237</v>
      </c>
      <c r="E77" s="77">
        <v>43217</v>
      </c>
      <c r="F77" s="67">
        <v>111.48</v>
      </c>
      <c r="G77" s="61"/>
      <c r="H77" s="221"/>
      <c r="I77" s="61"/>
      <c r="J77" s="63">
        <f t="shared" si="35"/>
        <v>111.48</v>
      </c>
      <c r="L77" s="64">
        <f t="shared" si="36"/>
        <v>111.48</v>
      </c>
      <c r="N77" s="187">
        <f t="shared" si="47"/>
        <v>68</v>
      </c>
      <c r="O77" s="105" t="s">
        <v>37</v>
      </c>
      <c r="P77" s="189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237</v>
      </c>
      <c r="U77" s="110">
        <f t="shared" si="38"/>
        <v>43217</v>
      </c>
      <c r="V77" s="111">
        <f t="shared" si="39"/>
        <v>111.48</v>
      </c>
      <c r="W77" s="112">
        <f t="shared" si="40"/>
        <v>111.48</v>
      </c>
      <c r="X77" s="113">
        <f t="shared" si="41"/>
        <v>0</v>
      </c>
      <c r="Y77" s="112">
        <f t="shared" si="42"/>
        <v>0</v>
      </c>
      <c r="Z77" s="114">
        <f t="shared" si="43"/>
        <v>111.48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97</v>
      </c>
      <c r="E78" s="77">
        <v>43217</v>
      </c>
      <c r="F78" s="67">
        <v>123.65</v>
      </c>
      <c r="G78" s="61"/>
      <c r="H78" s="221"/>
      <c r="I78" s="61"/>
      <c r="J78" s="63">
        <f t="shared" si="35"/>
        <v>123.65</v>
      </c>
      <c r="L78" s="64">
        <f t="shared" si="36"/>
        <v>123.65</v>
      </c>
      <c r="N78" s="187">
        <f t="shared" si="47"/>
        <v>69</v>
      </c>
      <c r="O78" s="105" t="s">
        <v>37</v>
      </c>
      <c r="P78" s="189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97</v>
      </c>
      <c r="U78" s="110">
        <f t="shared" si="38"/>
        <v>43217</v>
      </c>
      <c r="V78" s="111">
        <f t="shared" si="39"/>
        <v>123.65</v>
      </c>
      <c r="W78" s="112">
        <f t="shared" si="40"/>
        <v>123.65</v>
      </c>
      <c r="X78" s="113">
        <f t="shared" si="41"/>
        <v>0</v>
      </c>
      <c r="Y78" s="112">
        <f t="shared" si="42"/>
        <v>0</v>
      </c>
      <c r="Z78" s="114">
        <f t="shared" si="43"/>
        <v>123.65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62</v>
      </c>
      <c r="E79" s="77">
        <v>43213</v>
      </c>
      <c r="F79" s="67">
        <v>92.88</v>
      </c>
      <c r="G79" s="61"/>
      <c r="H79" s="221"/>
      <c r="I79" s="61"/>
      <c r="J79" s="63">
        <f t="shared" si="35"/>
        <v>92.88</v>
      </c>
      <c r="L79" s="64">
        <f t="shared" si="36"/>
        <v>92.88</v>
      </c>
      <c r="N79" s="187">
        <f t="shared" si="47"/>
        <v>70</v>
      </c>
      <c r="O79" s="105" t="s">
        <v>37</v>
      </c>
      <c r="P79" s="189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62</v>
      </c>
      <c r="U79" s="110">
        <f t="shared" si="38"/>
        <v>43213</v>
      </c>
      <c r="V79" s="111">
        <f t="shared" si="39"/>
        <v>92.88</v>
      </c>
      <c r="W79" s="112">
        <f t="shared" si="40"/>
        <v>92.88</v>
      </c>
      <c r="X79" s="113">
        <f t="shared" si="41"/>
        <v>0</v>
      </c>
      <c r="Y79" s="112">
        <f t="shared" si="42"/>
        <v>0</v>
      </c>
      <c r="Z79" s="114">
        <f t="shared" si="43"/>
        <v>92.88</v>
      </c>
    </row>
    <row r="80" spans="1:26" s="35" customFormat="1" ht="12.75">
      <c r="A80" s="160">
        <f aca="true" t="shared" si="48" ref="A80:A101">N80</f>
        <v>71</v>
      </c>
      <c r="B80" s="62" t="str">
        <f aca="true" t="shared" si="49" ref="B80:B101">O80</f>
        <v>SPITAL JUDETEAN BAIA MARE</v>
      </c>
      <c r="C80" s="76"/>
      <c r="D80" s="76">
        <v>5028</v>
      </c>
      <c r="E80" s="77">
        <v>43216</v>
      </c>
      <c r="F80" s="67">
        <v>55.82</v>
      </c>
      <c r="G80" s="61"/>
      <c r="H80" s="221"/>
      <c r="I80" s="61"/>
      <c r="J80" s="63">
        <f t="shared" si="35"/>
        <v>55.82</v>
      </c>
      <c r="L80" s="64">
        <f aca="true" t="shared" si="50" ref="L80:L101">F80</f>
        <v>55.82</v>
      </c>
      <c r="N80" s="187">
        <f t="shared" si="47"/>
        <v>71</v>
      </c>
      <c r="O80" s="105" t="s">
        <v>37</v>
      </c>
      <c r="P80" s="189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5028</v>
      </c>
      <c r="U80" s="110">
        <f t="shared" si="38"/>
        <v>43216</v>
      </c>
      <c r="V80" s="111">
        <f t="shared" si="39"/>
        <v>55.82</v>
      </c>
      <c r="W80" s="112">
        <f t="shared" si="40"/>
        <v>55.82</v>
      </c>
      <c r="X80" s="113">
        <f t="shared" si="41"/>
        <v>0</v>
      </c>
      <c r="Y80" s="112">
        <f t="shared" si="42"/>
        <v>0</v>
      </c>
      <c r="Z80" s="114">
        <f t="shared" si="43"/>
        <v>55.82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206</v>
      </c>
      <c r="E81" s="77">
        <v>43220</v>
      </c>
      <c r="F81" s="67">
        <v>371.71</v>
      </c>
      <c r="G81" s="61"/>
      <c r="H81" s="221">
        <v>325.1</v>
      </c>
      <c r="I81" s="61"/>
      <c r="J81" s="63">
        <f t="shared" si="35"/>
        <v>46.60999999999996</v>
      </c>
      <c r="L81" s="64">
        <f t="shared" si="50"/>
        <v>371.71</v>
      </c>
      <c r="N81" s="187">
        <f t="shared" si="47"/>
        <v>72</v>
      </c>
      <c r="O81" s="105" t="s">
        <v>37</v>
      </c>
      <c r="P81" s="189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206</v>
      </c>
      <c r="U81" s="110">
        <f t="shared" si="38"/>
        <v>43220</v>
      </c>
      <c r="V81" s="111">
        <f t="shared" si="39"/>
        <v>371.71</v>
      </c>
      <c r="W81" s="112">
        <f t="shared" si="40"/>
        <v>371.71</v>
      </c>
      <c r="X81" s="113">
        <f t="shared" si="41"/>
        <v>0</v>
      </c>
      <c r="Y81" s="112">
        <f t="shared" si="42"/>
        <v>325.1</v>
      </c>
      <c r="Z81" s="114">
        <f t="shared" si="43"/>
        <v>46.60999999999996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/>
      <c r="E82" s="77"/>
      <c r="F82" s="67"/>
      <c r="G82" s="61"/>
      <c r="H82" s="221"/>
      <c r="I82" s="61"/>
      <c r="J82" s="63">
        <f t="shared" si="35"/>
        <v>0</v>
      </c>
      <c r="L82" s="64">
        <f t="shared" si="50"/>
        <v>0</v>
      </c>
      <c r="N82" s="187">
        <f t="shared" si="47"/>
        <v>73</v>
      </c>
      <c r="O82" s="105" t="s">
        <v>37</v>
      </c>
      <c r="P82" s="189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0</v>
      </c>
      <c r="U82" s="110" t="str">
        <f t="shared" si="38"/>
        <v>0</v>
      </c>
      <c r="V82" s="111">
        <f t="shared" si="39"/>
        <v>0</v>
      </c>
      <c r="W82" s="112">
        <f t="shared" si="40"/>
        <v>0</v>
      </c>
      <c r="X82" s="113">
        <f t="shared" si="41"/>
        <v>0</v>
      </c>
      <c r="Y82" s="112">
        <f t="shared" si="42"/>
        <v>0</v>
      </c>
      <c r="Z82" s="114">
        <f t="shared" si="43"/>
        <v>0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/>
      <c r="E83" s="77"/>
      <c r="F83" s="67"/>
      <c r="G83" s="61"/>
      <c r="H83" s="221"/>
      <c r="I83" s="61"/>
      <c r="J83" s="63">
        <f t="shared" si="35"/>
        <v>0</v>
      </c>
      <c r="L83" s="64">
        <f t="shared" si="50"/>
        <v>0</v>
      </c>
      <c r="N83" s="187">
        <f t="shared" si="47"/>
        <v>74</v>
      </c>
      <c r="O83" s="105" t="s">
        <v>37</v>
      </c>
      <c r="P83" s="189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0</v>
      </c>
      <c r="U83" s="110" t="str">
        <f t="shared" si="38"/>
        <v>0</v>
      </c>
      <c r="V83" s="111">
        <f t="shared" si="39"/>
        <v>0</v>
      </c>
      <c r="W83" s="112">
        <f t="shared" si="40"/>
        <v>0</v>
      </c>
      <c r="X83" s="113">
        <f t="shared" si="41"/>
        <v>0</v>
      </c>
      <c r="Y83" s="112">
        <f t="shared" si="42"/>
        <v>0</v>
      </c>
      <c r="Z83" s="114">
        <f t="shared" si="43"/>
        <v>0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/>
      <c r="E84" s="77"/>
      <c r="F84" s="67"/>
      <c r="G84" s="61"/>
      <c r="H84" s="221"/>
      <c r="I84" s="61"/>
      <c r="J84" s="63">
        <f t="shared" si="35"/>
        <v>0</v>
      </c>
      <c r="L84" s="64">
        <f t="shared" si="50"/>
        <v>0</v>
      </c>
      <c r="N84" s="187">
        <f t="shared" si="47"/>
        <v>75</v>
      </c>
      <c r="O84" s="105" t="s">
        <v>37</v>
      </c>
      <c r="P84" s="189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0</v>
      </c>
      <c r="U84" s="110" t="str">
        <f t="shared" si="38"/>
        <v>0</v>
      </c>
      <c r="V84" s="111">
        <f t="shared" si="39"/>
        <v>0</v>
      </c>
      <c r="W84" s="112">
        <f t="shared" si="40"/>
        <v>0</v>
      </c>
      <c r="X84" s="113">
        <f t="shared" si="41"/>
        <v>0</v>
      </c>
      <c r="Y84" s="112">
        <f t="shared" si="42"/>
        <v>0</v>
      </c>
      <c r="Z84" s="114">
        <f t="shared" si="43"/>
        <v>0</v>
      </c>
    </row>
    <row r="85" spans="1:26" s="36" customFormat="1" ht="13.5" thickBot="1">
      <c r="A85" s="160">
        <f t="shared" si="48"/>
        <v>76</v>
      </c>
      <c r="B85" s="72" t="str">
        <f t="shared" si="49"/>
        <v>TOTAL SPITAL JUDETEAN BAIA MARE</v>
      </c>
      <c r="C85" s="69"/>
      <c r="D85" s="69"/>
      <c r="E85" s="70"/>
      <c r="F85" s="71">
        <f>SUM(F10:F84)</f>
        <v>9366.579999999996</v>
      </c>
      <c r="G85" s="71">
        <f>SUM(G10:G84)</f>
        <v>0</v>
      </c>
      <c r="H85" s="71">
        <f>SUM(H10:H84)</f>
        <v>325.1</v>
      </c>
      <c r="I85" s="71">
        <f>SUM(I10:I84)</f>
        <v>4.52</v>
      </c>
      <c r="J85" s="60">
        <f>SUM(J10:J84)</f>
        <v>9036.96</v>
      </c>
      <c r="L85" s="64">
        <f t="shared" si="50"/>
        <v>9366.579999999996</v>
      </c>
      <c r="N85" s="187">
        <f t="shared" si="47"/>
        <v>76</v>
      </c>
      <c r="O85" s="115" t="s">
        <v>38</v>
      </c>
      <c r="P85" s="190"/>
      <c r="Q85" s="116"/>
      <c r="R85" s="117"/>
      <c r="S85" s="118"/>
      <c r="T85" s="119"/>
      <c r="U85" s="120"/>
      <c r="V85" s="121">
        <f>SUM(V10:V84)</f>
        <v>9366.579999999996</v>
      </c>
      <c r="W85" s="121">
        <f>SUM(W10:W84)</f>
        <v>9362.059999999998</v>
      </c>
      <c r="X85" s="121">
        <f>SUM(X10:X84)</f>
        <v>4.52</v>
      </c>
      <c r="Y85" s="121">
        <f>SUM(Y10:Y84)</f>
        <v>325.1</v>
      </c>
      <c r="Z85" s="122">
        <f>SUM(Z10:Z84)</f>
        <v>9036.96</v>
      </c>
    </row>
    <row r="86" spans="1:26" s="35" customFormat="1" ht="14.25" customHeight="1">
      <c r="A86" s="160">
        <f t="shared" si="48"/>
        <v>77</v>
      </c>
      <c r="B86" s="62" t="str">
        <f t="shared" si="49"/>
        <v>SPITAL MUNICIPAL SIGHET</v>
      </c>
      <c r="C86" s="76"/>
      <c r="D86" s="76"/>
      <c r="E86" s="77"/>
      <c r="F86" s="78"/>
      <c r="G86" s="61"/>
      <c r="H86" s="10"/>
      <c r="I86" s="61"/>
      <c r="J86" s="63">
        <f>F86-G86-H86-I86</f>
        <v>0</v>
      </c>
      <c r="L86" s="64">
        <f t="shared" si="50"/>
        <v>0</v>
      </c>
      <c r="N86" s="187">
        <f t="shared" si="47"/>
        <v>77</v>
      </c>
      <c r="O86" s="95" t="s">
        <v>65</v>
      </c>
      <c r="P86" s="96" t="s">
        <v>66</v>
      </c>
      <c r="Q86" s="96" t="s">
        <v>66</v>
      </c>
      <c r="R86" s="97" t="s">
        <v>62</v>
      </c>
      <c r="S86" s="98" t="s">
        <v>63</v>
      </c>
      <c r="T86" s="99">
        <f>D86</f>
        <v>0</v>
      </c>
      <c r="U86" s="100" t="str">
        <f>IF(E86=0,"0",E86)</f>
        <v>0</v>
      </c>
      <c r="V86" s="101">
        <f>F86</f>
        <v>0</v>
      </c>
      <c r="W86" s="102">
        <f>V86-X86</f>
        <v>0</v>
      </c>
      <c r="X86" s="103">
        <f>I86</f>
        <v>0</v>
      </c>
      <c r="Y86" s="213">
        <f>G86+H86</f>
        <v>0</v>
      </c>
      <c r="Z86" s="104">
        <f>W86-Y86</f>
        <v>0</v>
      </c>
    </row>
    <row r="87" spans="1:26" s="35" customFormat="1" ht="14.25" customHeight="1">
      <c r="A87" s="160">
        <f t="shared" si="48"/>
        <v>78</v>
      </c>
      <c r="B87" s="62" t="str">
        <f t="shared" si="49"/>
        <v>SPITAL MUNICIPAL SIGHET</v>
      </c>
      <c r="C87" s="76"/>
      <c r="D87" s="76"/>
      <c r="E87" s="77"/>
      <c r="F87" s="78"/>
      <c r="G87" s="61"/>
      <c r="H87" s="10"/>
      <c r="I87" s="61"/>
      <c r="J87" s="63">
        <f>F87-G87-H87-I87</f>
        <v>0</v>
      </c>
      <c r="L87" s="64">
        <f t="shared" si="50"/>
        <v>0</v>
      </c>
      <c r="N87" s="187">
        <f t="shared" si="47"/>
        <v>78</v>
      </c>
      <c r="O87" s="200" t="s">
        <v>65</v>
      </c>
      <c r="P87" s="106" t="s">
        <v>66</v>
      </c>
      <c r="Q87" s="106" t="s">
        <v>66</v>
      </c>
      <c r="R87" s="107" t="s">
        <v>62</v>
      </c>
      <c r="S87" s="108" t="s">
        <v>74</v>
      </c>
      <c r="T87" s="109">
        <f>D87</f>
        <v>0</v>
      </c>
      <c r="U87" s="110" t="str">
        <f>IF(E87=0,"0",E87)</f>
        <v>0</v>
      </c>
      <c r="V87" s="111">
        <f>F87</f>
        <v>0</v>
      </c>
      <c r="W87" s="112">
        <f>V87-X87</f>
        <v>0</v>
      </c>
      <c r="X87" s="113">
        <f>I87</f>
        <v>0</v>
      </c>
      <c r="Y87" s="161">
        <f>G87+H87</f>
        <v>0</v>
      </c>
      <c r="Z87" s="114">
        <f>W87-Y87</f>
        <v>0</v>
      </c>
    </row>
    <row r="88" spans="1:26" s="35" customFormat="1" ht="14.25" customHeight="1">
      <c r="A88" s="160">
        <f t="shared" si="48"/>
        <v>79</v>
      </c>
      <c r="B88" s="62" t="str">
        <f t="shared" si="49"/>
        <v>SPITAL MUNICIPAL SIGHET</v>
      </c>
      <c r="C88" s="76"/>
      <c r="D88" s="76"/>
      <c r="E88" s="77"/>
      <c r="F88" s="78"/>
      <c r="G88" s="61"/>
      <c r="H88" s="10"/>
      <c r="I88" s="61"/>
      <c r="J88" s="63">
        <f>F88-G88-H88-I88</f>
        <v>0</v>
      </c>
      <c r="L88" s="64">
        <f t="shared" si="50"/>
        <v>0</v>
      </c>
      <c r="N88" s="187">
        <f t="shared" si="47"/>
        <v>79</v>
      </c>
      <c r="O88" s="105" t="s">
        <v>65</v>
      </c>
      <c r="P88" s="106" t="s">
        <v>66</v>
      </c>
      <c r="Q88" s="106" t="s">
        <v>66</v>
      </c>
      <c r="R88" s="107" t="s">
        <v>62</v>
      </c>
      <c r="S88" s="108" t="s">
        <v>63</v>
      </c>
      <c r="T88" s="109">
        <f>D88</f>
        <v>0</v>
      </c>
      <c r="U88" s="110" t="str">
        <f>IF(E88=0,"0",E88)</f>
        <v>0</v>
      </c>
      <c r="V88" s="111">
        <f>F88</f>
        <v>0</v>
      </c>
      <c r="W88" s="112">
        <f>V88-X88</f>
        <v>0</v>
      </c>
      <c r="X88" s="113">
        <f>I88</f>
        <v>0</v>
      </c>
      <c r="Y88" s="161">
        <f>G88+H88</f>
        <v>0</v>
      </c>
      <c r="Z88" s="114">
        <f>W88-Y88</f>
        <v>0</v>
      </c>
    </row>
    <row r="89" spans="1:26" s="36" customFormat="1" ht="13.5" thickBot="1">
      <c r="A89" s="160">
        <f t="shared" si="48"/>
        <v>80</v>
      </c>
      <c r="B89" s="164" t="str">
        <f t="shared" si="49"/>
        <v>TOTAL SPITAL SIGHET</v>
      </c>
      <c r="C89" s="165"/>
      <c r="D89" s="165"/>
      <c r="E89" s="166"/>
      <c r="F89" s="167">
        <f>SUM(F86:F88)</f>
        <v>0</v>
      </c>
      <c r="G89" s="167">
        <f>SUM(G86:G88)</f>
        <v>0</v>
      </c>
      <c r="H89" s="167">
        <f>SUM(H86:H88)</f>
        <v>0</v>
      </c>
      <c r="I89" s="167">
        <f>SUM(I86:I88)</f>
        <v>0</v>
      </c>
      <c r="J89" s="168">
        <f>SUM(J86:J88)</f>
        <v>0</v>
      </c>
      <c r="L89" s="64">
        <f t="shared" si="50"/>
        <v>0</v>
      </c>
      <c r="N89" s="187">
        <f t="shared" si="47"/>
        <v>80</v>
      </c>
      <c r="O89" s="214" t="s">
        <v>64</v>
      </c>
      <c r="P89" s="169"/>
      <c r="Q89" s="169"/>
      <c r="R89" s="181"/>
      <c r="S89" s="170"/>
      <c r="T89" s="171"/>
      <c r="U89" s="172"/>
      <c r="V89" s="173">
        <f>SUM(V86:V88)</f>
        <v>0</v>
      </c>
      <c r="W89" s="173">
        <f>SUM(W86:W88)</f>
        <v>0</v>
      </c>
      <c r="X89" s="173">
        <f>SUM(X86:X88)</f>
        <v>0</v>
      </c>
      <c r="Y89" s="174">
        <f>SUM(Y86:Y88)</f>
        <v>0</v>
      </c>
      <c r="Z89" s="175">
        <f>SUM(Z86:Z88)</f>
        <v>0</v>
      </c>
    </row>
    <row r="90" spans="1:26" s="35" customFormat="1" ht="14.25" customHeight="1">
      <c r="A90" s="160">
        <f t="shared" si="48"/>
        <v>81</v>
      </c>
      <c r="B90" s="62" t="str">
        <f t="shared" si="49"/>
        <v>SPITAL PNEUMOFTIZIOLOGIE BAIA MARE</v>
      </c>
      <c r="C90" s="76" t="s">
        <v>81</v>
      </c>
      <c r="D90" s="76">
        <v>5</v>
      </c>
      <c r="E90" s="77">
        <v>43160</v>
      </c>
      <c r="F90" s="78">
        <v>366.16</v>
      </c>
      <c r="G90" s="61"/>
      <c r="H90" s="10"/>
      <c r="I90" s="61"/>
      <c r="J90" s="63">
        <f aca="true" t="shared" si="51" ref="J90:J95">F90-G90-H90-I90</f>
        <v>366.16</v>
      </c>
      <c r="L90" s="64">
        <f t="shared" si="50"/>
        <v>366.16</v>
      </c>
      <c r="N90" s="187">
        <f t="shared" si="47"/>
        <v>81</v>
      </c>
      <c r="O90" s="95" t="s">
        <v>57</v>
      </c>
      <c r="P90" s="96" t="s">
        <v>39</v>
      </c>
      <c r="Q90" s="211" t="s">
        <v>39</v>
      </c>
      <c r="R90" s="97" t="s">
        <v>58</v>
      </c>
      <c r="S90" s="212" t="s">
        <v>60</v>
      </c>
      <c r="T90" s="99">
        <f aca="true" t="shared" si="52" ref="T90:T95">D90</f>
        <v>5</v>
      </c>
      <c r="U90" s="100">
        <f aca="true" t="shared" si="53" ref="U90:U95">IF(E90=0,"0",E90)</f>
        <v>43160</v>
      </c>
      <c r="V90" s="101">
        <f aca="true" t="shared" si="54" ref="V90:V95">F90</f>
        <v>366.16</v>
      </c>
      <c r="W90" s="102">
        <f aca="true" t="shared" si="55" ref="W90:W95">V90-X90</f>
        <v>366.16</v>
      </c>
      <c r="X90" s="103">
        <f aca="true" t="shared" si="56" ref="X90:X95">I90</f>
        <v>0</v>
      </c>
      <c r="Y90" s="213">
        <f aca="true" t="shared" si="57" ref="Y90:Y95">G90+H90</f>
        <v>0</v>
      </c>
      <c r="Z90" s="104">
        <f aca="true" t="shared" si="58" ref="Z90:Z95">W90-Y90</f>
        <v>366.16</v>
      </c>
    </row>
    <row r="91" spans="1:26" s="35" customFormat="1" ht="14.25" customHeight="1">
      <c r="A91" s="160">
        <f t="shared" si="48"/>
        <v>82</v>
      </c>
      <c r="B91" s="62" t="str">
        <f t="shared" si="49"/>
        <v>SPITAL PNEUMOFTIZIOLOGIE BAIA MARE</v>
      </c>
      <c r="C91" s="76"/>
      <c r="D91" s="76">
        <v>9</v>
      </c>
      <c r="E91" s="77">
        <v>43165</v>
      </c>
      <c r="F91" s="78">
        <v>46.62</v>
      </c>
      <c r="G91" s="61"/>
      <c r="H91" s="10"/>
      <c r="I91" s="61"/>
      <c r="J91" s="63">
        <f t="shared" si="51"/>
        <v>46.62</v>
      </c>
      <c r="L91" s="64">
        <f t="shared" si="50"/>
        <v>46.62</v>
      </c>
      <c r="N91" s="187">
        <f t="shared" si="47"/>
        <v>82</v>
      </c>
      <c r="O91" s="105" t="s">
        <v>57</v>
      </c>
      <c r="P91" s="106" t="s">
        <v>39</v>
      </c>
      <c r="Q91" s="162" t="s">
        <v>39</v>
      </c>
      <c r="R91" s="107" t="s">
        <v>58</v>
      </c>
      <c r="S91" s="163" t="s">
        <v>60</v>
      </c>
      <c r="T91" s="109">
        <f t="shared" si="52"/>
        <v>9</v>
      </c>
      <c r="U91" s="110">
        <f t="shared" si="53"/>
        <v>43165</v>
      </c>
      <c r="V91" s="111">
        <f t="shared" si="54"/>
        <v>46.62</v>
      </c>
      <c r="W91" s="112">
        <f t="shared" si="55"/>
        <v>46.62</v>
      </c>
      <c r="X91" s="113">
        <f t="shared" si="56"/>
        <v>0</v>
      </c>
      <c r="Y91" s="161">
        <f t="shared" si="57"/>
        <v>0</v>
      </c>
      <c r="Z91" s="114">
        <f t="shared" si="58"/>
        <v>46.62</v>
      </c>
    </row>
    <row r="92" spans="1:26" s="35" customFormat="1" ht="14.25" customHeight="1">
      <c r="A92" s="160">
        <f t="shared" si="48"/>
        <v>83</v>
      </c>
      <c r="B92" s="62" t="str">
        <f t="shared" si="49"/>
        <v>SPITAL PNEUMOFTIZIOLOGIE BAIA MARE</v>
      </c>
      <c r="C92" s="76"/>
      <c r="D92" s="76">
        <v>27</v>
      </c>
      <c r="E92" s="77">
        <v>43185</v>
      </c>
      <c r="F92" s="78">
        <v>63.21</v>
      </c>
      <c r="G92" s="61"/>
      <c r="H92" s="10"/>
      <c r="I92" s="61"/>
      <c r="J92" s="63">
        <f t="shared" si="51"/>
        <v>63.21</v>
      </c>
      <c r="L92" s="64">
        <f t="shared" si="50"/>
        <v>63.21</v>
      </c>
      <c r="N92" s="187">
        <f t="shared" si="47"/>
        <v>83</v>
      </c>
      <c r="O92" s="105" t="s">
        <v>57</v>
      </c>
      <c r="P92" s="106" t="s">
        <v>39</v>
      </c>
      <c r="Q92" s="162" t="s">
        <v>39</v>
      </c>
      <c r="R92" s="107" t="s">
        <v>58</v>
      </c>
      <c r="S92" s="163" t="s">
        <v>82</v>
      </c>
      <c r="T92" s="109">
        <f t="shared" si="52"/>
        <v>27</v>
      </c>
      <c r="U92" s="110">
        <f t="shared" si="53"/>
        <v>43185</v>
      </c>
      <c r="V92" s="111">
        <f t="shared" si="54"/>
        <v>63.21</v>
      </c>
      <c r="W92" s="112">
        <f t="shared" si="55"/>
        <v>63.21</v>
      </c>
      <c r="X92" s="113">
        <f t="shared" si="56"/>
        <v>0</v>
      </c>
      <c r="Y92" s="161">
        <f t="shared" si="57"/>
        <v>0</v>
      </c>
      <c r="Z92" s="114">
        <f t="shared" si="58"/>
        <v>63.21</v>
      </c>
    </row>
    <row r="93" spans="1:26" s="35" customFormat="1" ht="14.25" customHeight="1">
      <c r="A93" s="160">
        <f t="shared" si="48"/>
        <v>84</v>
      </c>
      <c r="B93" s="62" t="str">
        <f t="shared" si="49"/>
        <v>SPITAL PNEUMOFTIZIOLOGIE BAIA MARE</v>
      </c>
      <c r="C93" s="76"/>
      <c r="D93" s="76">
        <v>108</v>
      </c>
      <c r="E93" s="77">
        <v>43178</v>
      </c>
      <c r="F93" s="78">
        <v>376.61</v>
      </c>
      <c r="G93" s="61"/>
      <c r="H93" s="10"/>
      <c r="I93" s="61"/>
      <c r="J93" s="63">
        <f t="shared" si="51"/>
        <v>376.61</v>
      </c>
      <c r="L93" s="64">
        <f t="shared" si="50"/>
        <v>376.61</v>
      </c>
      <c r="N93" s="187">
        <f t="shared" si="47"/>
        <v>84</v>
      </c>
      <c r="O93" s="105" t="s">
        <v>57</v>
      </c>
      <c r="P93" s="106" t="s">
        <v>39</v>
      </c>
      <c r="Q93" s="162" t="s">
        <v>39</v>
      </c>
      <c r="R93" s="107" t="s">
        <v>58</v>
      </c>
      <c r="S93" s="163" t="s">
        <v>83</v>
      </c>
      <c r="T93" s="109">
        <f t="shared" si="52"/>
        <v>108</v>
      </c>
      <c r="U93" s="110">
        <f t="shared" si="53"/>
        <v>43178</v>
      </c>
      <c r="V93" s="111">
        <f t="shared" si="54"/>
        <v>376.61</v>
      </c>
      <c r="W93" s="112">
        <f t="shared" si="55"/>
        <v>376.61</v>
      </c>
      <c r="X93" s="113">
        <f t="shared" si="56"/>
        <v>0</v>
      </c>
      <c r="Y93" s="161">
        <f t="shared" si="57"/>
        <v>0</v>
      </c>
      <c r="Z93" s="114">
        <f t="shared" si="58"/>
        <v>376.61</v>
      </c>
    </row>
    <row r="94" spans="1:26" s="35" customFormat="1" ht="14.25" customHeight="1">
      <c r="A94" s="160">
        <f t="shared" si="48"/>
        <v>85</v>
      </c>
      <c r="B94" s="62" t="str">
        <f t="shared" si="49"/>
        <v>SPITAL PNEUMOFTIZIOLOGIE BAIA MARE</v>
      </c>
      <c r="C94" s="76"/>
      <c r="D94" s="76">
        <v>1111</v>
      </c>
      <c r="E94" s="77">
        <v>43161</v>
      </c>
      <c r="F94" s="78">
        <v>110.44</v>
      </c>
      <c r="G94" s="61"/>
      <c r="H94" s="10"/>
      <c r="I94" s="61"/>
      <c r="J94" s="63">
        <f t="shared" si="51"/>
        <v>110.44</v>
      </c>
      <c r="L94" s="64">
        <f t="shared" si="50"/>
        <v>110.44</v>
      </c>
      <c r="N94" s="187">
        <f t="shared" si="47"/>
        <v>85</v>
      </c>
      <c r="O94" s="105" t="s">
        <v>57</v>
      </c>
      <c r="P94" s="106" t="s">
        <v>39</v>
      </c>
      <c r="Q94" s="162" t="s">
        <v>39</v>
      </c>
      <c r="R94" s="107" t="s">
        <v>58</v>
      </c>
      <c r="S94" s="163" t="s">
        <v>84</v>
      </c>
      <c r="T94" s="109">
        <f t="shared" si="52"/>
        <v>1111</v>
      </c>
      <c r="U94" s="110">
        <f t="shared" si="53"/>
        <v>43161</v>
      </c>
      <c r="V94" s="111">
        <f t="shared" si="54"/>
        <v>110.44</v>
      </c>
      <c r="W94" s="112">
        <f t="shared" si="55"/>
        <v>110.44</v>
      </c>
      <c r="X94" s="113">
        <f t="shared" si="56"/>
        <v>0</v>
      </c>
      <c r="Y94" s="161">
        <f t="shared" si="57"/>
        <v>0</v>
      </c>
      <c r="Z94" s="114">
        <f t="shared" si="58"/>
        <v>110.44</v>
      </c>
    </row>
    <row r="95" spans="1:26" s="35" customFormat="1" ht="14.25" customHeight="1">
      <c r="A95" s="160">
        <f t="shared" si="48"/>
        <v>86</v>
      </c>
      <c r="B95" s="62" t="str">
        <f t="shared" si="49"/>
        <v>SPITAL PNEUMOFTIZIOLOGIE BAIA MARE</v>
      </c>
      <c r="C95" s="76"/>
      <c r="D95" s="76">
        <v>1018</v>
      </c>
      <c r="E95" s="77">
        <v>43110</v>
      </c>
      <c r="F95" s="78">
        <v>36.81</v>
      </c>
      <c r="G95" s="61">
        <v>36.81</v>
      </c>
      <c r="H95" s="10"/>
      <c r="I95" s="61"/>
      <c r="J95" s="63">
        <f t="shared" si="51"/>
        <v>0</v>
      </c>
      <c r="L95" s="64">
        <f t="shared" si="50"/>
        <v>36.81</v>
      </c>
      <c r="N95" s="187">
        <f t="shared" si="47"/>
        <v>86</v>
      </c>
      <c r="O95" s="105" t="s">
        <v>57</v>
      </c>
      <c r="P95" s="106" t="s">
        <v>39</v>
      </c>
      <c r="Q95" s="162" t="s">
        <v>39</v>
      </c>
      <c r="R95" s="107" t="s">
        <v>58</v>
      </c>
      <c r="S95" s="163" t="s">
        <v>60</v>
      </c>
      <c r="T95" s="109">
        <f t="shared" si="52"/>
        <v>1018</v>
      </c>
      <c r="U95" s="110">
        <f t="shared" si="53"/>
        <v>43110</v>
      </c>
      <c r="V95" s="111">
        <f t="shared" si="54"/>
        <v>36.81</v>
      </c>
      <c r="W95" s="112">
        <f t="shared" si="55"/>
        <v>36.81</v>
      </c>
      <c r="X95" s="113">
        <f t="shared" si="56"/>
        <v>0</v>
      </c>
      <c r="Y95" s="161">
        <f t="shared" si="57"/>
        <v>36.81</v>
      </c>
      <c r="Z95" s="114">
        <f t="shared" si="58"/>
        <v>0</v>
      </c>
    </row>
    <row r="96" spans="1:26" s="36" customFormat="1" ht="13.5" thickBot="1">
      <c r="A96" s="160">
        <f t="shared" si="48"/>
        <v>87</v>
      </c>
      <c r="B96" s="164" t="str">
        <f t="shared" si="49"/>
        <v>TOTAL SPITAL PNEUMOFTIZIOLOGIE</v>
      </c>
      <c r="C96" s="165"/>
      <c r="D96" s="165"/>
      <c r="E96" s="166"/>
      <c r="F96" s="167">
        <f>SUM(F90:F95)</f>
        <v>999.8499999999999</v>
      </c>
      <c r="G96" s="167">
        <f>SUM(G90:G95)</f>
        <v>36.81</v>
      </c>
      <c r="H96" s="167">
        <f>SUM(H90:H95)</f>
        <v>0</v>
      </c>
      <c r="I96" s="167">
        <f>SUM(I90:I95)</f>
        <v>0</v>
      </c>
      <c r="J96" s="168">
        <f>SUM(J90:J95)</f>
        <v>963.04</v>
      </c>
      <c r="L96" s="64">
        <f t="shared" si="50"/>
        <v>999.8499999999999</v>
      </c>
      <c r="N96" s="187">
        <f t="shared" si="47"/>
        <v>87</v>
      </c>
      <c r="O96" s="214" t="s">
        <v>59</v>
      </c>
      <c r="P96" s="169"/>
      <c r="Q96" s="169"/>
      <c r="R96" s="180"/>
      <c r="S96" s="170"/>
      <c r="T96" s="171"/>
      <c r="U96" s="172"/>
      <c r="V96" s="173">
        <f>SUM(V90:V95)</f>
        <v>999.8499999999999</v>
      </c>
      <c r="W96" s="173">
        <f>SUM(W90:W95)</f>
        <v>999.8499999999999</v>
      </c>
      <c r="X96" s="173">
        <f>SUM(X90:X95)</f>
        <v>0</v>
      </c>
      <c r="Y96" s="174">
        <f>SUM(Y90:Y95)</f>
        <v>36.81</v>
      </c>
      <c r="Z96" s="175">
        <f>SUM(Z90:Z95)</f>
        <v>963.04</v>
      </c>
    </row>
    <row r="97" spans="1:26" s="36" customFormat="1" ht="12.75">
      <c r="A97" s="160">
        <f t="shared" si="48"/>
        <v>88</v>
      </c>
      <c r="B97" s="62" t="str">
        <f>O97</f>
        <v>SERV.JUD.PUB. DE AMBULANTA MM</v>
      </c>
      <c r="C97" s="76"/>
      <c r="D97" s="76"/>
      <c r="E97" s="77"/>
      <c r="F97" s="78"/>
      <c r="G97" s="61"/>
      <c r="H97" s="10"/>
      <c r="I97" s="61"/>
      <c r="J97" s="63">
        <f>F97-G97-H97-I97</f>
        <v>0</v>
      </c>
      <c r="L97" s="64">
        <f t="shared" si="50"/>
        <v>0</v>
      </c>
      <c r="N97" s="187">
        <f t="shared" si="47"/>
        <v>88</v>
      </c>
      <c r="O97" s="200" t="s">
        <v>69</v>
      </c>
      <c r="P97" s="201" t="s">
        <v>39</v>
      </c>
      <c r="Q97" s="201" t="s">
        <v>39</v>
      </c>
      <c r="R97" s="202" t="s">
        <v>68</v>
      </c>
      <c r="S97" s="203" t="s">
        <v>71</v>
      </c>
      <c r="T97" s="204">
        <f>D97</f>
        <v>0</v>
      </c>
      <c r="U97" s="205" t="str">
        <f>IF(E97=0,"0",E97)</f>
        <v>0</v>
      </c>
      <c r="V97" s="206">
        <f>F97</f>
        <v>0</v>
      </c>
      <c r="W97" s="207">
        <f>V97-X97</f>
        <v>0</v>
      </c>
      <c r="X97" s="208">
        <f>I97</f>
        <v>0</v>
      </c>
      <c r="Y97" s="209">
        <f>G97+H97</f>
        <v>0</v>
      </c>
      <c r="Z97" s="210">
        <f>W97-Y97</f>
        <v>0</v>
      </c>
    </row>
    <row r="98" spans="1:26" s="36" customFormat="1" ht="12.75">
      <c r="A98" s="160">
        <f t="shared" si="48"/>
        <v>89</v>
      </c>
      <c r="B98" s="62" t="str">
        <f>O98</f>
        <v>SERV.JUD.PUB. DE AMBULANTA MM</v>
      </c>
      <c r="C98" s="76"/>
      <c r="D98" s="76"/>
      <c r="E98" s="77"/>
      <c r="F98" s="78"/>
      <c r="G98" s="61"/>
      <c r="H98" s="10"/>
      <c r="I98" s="61"/>
      <c r="J98" s="63">
        <f>F98-G98-H98-I98</f>
        <v>0</v>
      </c>
      <c r="L98" s="64">
        <f t="shared" si="50"/>
        <v>0</v>
      </c>
      <c r="N98" s="187">
        <f t="shared" si="47"/>
        <v>89</v>
      </c>
      <c r="O98" s="200" t="s">
        <v>69</v>
      </c>
      <c r="P98" s="201" t="s">
        <v>39</v>
      </c>
      <c r="Q98" s="201" t="s">
        <v>39</v>
      </c>
      <c r="R98" s="202" t="s">
        <v>75</v>
      </c>
      <c r="S98" s="203" t="s">
        <v>76</v>
      </c>
      <c r="T98" s="204">
        <f>D98</f>
        <v>0</v>
      </c>
      <c r="U98" s="205" t="str">
        <f>IF(E98=0,"0",E98)</f>
        <v>0</v>
      </c>
      <c r="V98" s="206">
        <f>F98</f>
        <v>0</v>
      </c>
      <c r="W98" s="207">
        <f>V98-X98</f>
        <v>0</v>
      </c>
      <c r="X98" s="208">
        <f>I98</f>
        <v>0</v>
      </c>
      <c r="Y98" s="209">
        <f>G98+H98</f>
        <v>0</v>
      </c>
      <c r="Z98" s="210">
        <f>W98-Y98</f>
        <v>0</v>
      </c>
    </row>
    <row r="99" spans="1:26" s="36" customFormat="1" ht="12.75">
      <c r="A99" s="160">
        <f t="shared" si="48"/>
        <v>90</v>
      </c>
      <c r="B99" s="62" t="str">
        <f>O99</f>
        <v>SERV.JUD.PUB. DE AMBULANTA MM</v>
      </c>
      <c r="C99" s="76"/>
      <c r="D99" s="76"/>
      <c r="E99" s="77"/>
      <c r="F99" s="78"/>
      <c r="G99" s="61"/>
      <c r="H99" s="10"/>
      <c r="I99" s="61"/>
      <c r="J99" s="63">
        <f>F99-G99-H99-I99</f>
        <v>0</v>
      </c>
      <c r="L99" s="64">
        <f t="shared" si="50"/>
        <v>0</v>
      </c>
      <c r="N99" s="187">
        <f t="shared" si="47"/>
        <v>90</v>
      </c>
      <c r="O99" s="105" t="s">
        <v>69</v>
      </c>
      <c r="P99" s="106" t="s">
        <v>39</v>
      </c>
      <c r="Q99" s="106" t="s">
        <v>39</v>
      </c>
      <c r="R99" s="197" t="s">
        <v>68</v>
      </c>
      <c r="S99" s="108" t="s">
        <v>71</v>
      </c>
      <c r="T99" s="109">
        <f>D99</f>
        <v>0</v>
      </c>
      <c r="U99" s="110" t="str">
        <f>IF(E99=0,"0",E99)</f>
        <v>0</v>
      </c>
      <c r="V99" s="111">
        <f>F99</f>
        <v>0</v>
      </c>
      <c r="W99" s="112">
        <f>V99-X99</f>
        <v>0</v>
      </c>
      <c r="X99" s="113">
        <f>I99</f>
        <v>0</v>
      </c>
      <c r="Y99" s="161">
        <f>G99+H99</f>
        <v>0</v>
      </c>
      <c r="Z99" s="114">
        <f>W99-Y99</f>
        <v>0</v>
      </c>
    </row>
    <row r="100" spans="1:26" s="36" customFormat="1" ht="13.5" thickBot="1">
      <c r="A100" s="160">
        <f t="shared" si="48"/>
        <v>91</v>
      </c>
      <c r="B100" s="164" t="str">
        <f>O100</f>
        <v>TOTAL SERV.JUD.PUB. DE AMBULANTA MM</v>
      </c>
      <c r="C100" s="165"/>
      <c r="D100" s="165"/>
      <c r="E100" s="166"/>
      <c r="F100" s="167">
        <f>SUM(F97:F99)</f>
        <v>0</v>
      </c>
      <c r="G100" s="167">
        <f>SUM(G97:G99)</f>
        <v>0</v>
      </c>
      <c r="H100" s="167">
        <f>SUM(H97:H99)</f>
        <v>0</v>
      </c>
      <c r="I100" s="167">
        <f>SUM(I97:I99)</f>
        <v>0</v>
      </c>
      <c r="J100" s="168">
        <f>SUM(J97:J99)</f>
        <v>0</v>
      </c>
      <c r="L100" s="64">
        <f t="shared" si="50"/>
        <v>0</v>
      </c>
      <c r="N100" s="187">
        <f t="shared" si="47"/>
        <v>91</v>
      </c>
      <c r="O100" s="115" t="s">
        <v>70</v>
      </c>
      <c r="P100" s="116"/>
      <c r="Q100" s="116"/>
      <c r="R100" s="198"/>
      <c r="S100" s="199"/>
      <c r="T100" s="171"/>
      <c r="U100" s="172"/>
      <c r="V100" s="173">
        <f>SUM(V97:V99)</f>
        <v>0</v>
      </c>
      <c r="W100" s="173">
        <f>SUM(W97:W99)</f>
        <v>0</v>
      </c>
      <c r="X100" s="173">
        <f>SUM(X97:X99)</f>
        <v>0</v>
      </c>
      <c r="Y100" s="174">
        <f>SUM(Y97:Y99)</f>
        <v>0</v>
      </c>
      <c r="Z100" s="175">
        <f>SUM(Z97:Z99)</f>
        <v>0</v>
      </c>
    </row>
    <row r="101" spans="1:26" s="37" customFormat="1" ht="13.5" thickBot="1">
      <c r="A101" s="160">
        <f t="shared" si="48"/>
        <v>92</v>
      </c>
      <c r="B101" s="176" t="str">
        <f t="shared" si="49"/>
        <v>TOTAL</v>
      </c>
      <c r="C101" s="177"/>
      <c r="D101" s="177"/>
      <c r="E101" s="178"/>
      <c r="F101" s="179">
        <f>SUM(F10:F100)/2</f>
        <v>10366.429999999995</v>
      </c>
      <c r="G101" s="179">
        <f>SUM(G10:G100)/2</f>
        <v>36.81</v>
      </c>
      <c r="H101" s="179">
        <f>SUM(H10:H100)/2</f>
        <v>325.1</v>
      </c>
      <c r="I101" s="179">
        <f>SUM(I10:I100)/2</f>
        <v>4.52</v>
      </c>
      <c r="J101" s="179">
        <f>SUM(J10:J100)/2</f>
        <v>9999.999999999998</v>
      </c>
      <c r="L101" s="64">
        <f t="shared" si="50"/>
        <v>10366.429999999995</v>
      </c>
      <c r="N101" s="187">
        <f t="shared" si="47"/>
        <v>92</v>
      </c>
      <c r="O101" s="191" t="s">
        <v>55</v>
      </c>
      <c r="P101" s="192"/>
      <c r="Q101" s="192"/>
      <c r="R101" s="193"/>
      <c r="S101" s="193"/>
      <c r="T101" s="194"/>
      <c r="U101" s="195"/>
      <c r="V101" s="196">
        <f>SUM(V10:V100)/2</f>
        <v>10366.429999999995</v>
      </c>
      <c r="W101" s="196">
        <f>SUM(W10:W100)/2</f>
        <v>10361.909999999996</v>
      </c>
      <c r="X101" s="196">
        <f>SUM(X10:X100)/2</f>
        <v>4.52</v>
      </c>
      <c r="Y101" s="196">
        <f>SUM(Y10:Y100)/2</f>
        <v>361.90999999999997</v>
      </c>
      <c r="Z101" s="196">
        <f>SUM(Z10:Z100)/2</f>
        <v>9999.999999999998</v>
      </c>
    </row>
    <row r="102" spans="1:26" s="37" customFormat="1" ht="12.75">
      <c r="A102" s="38"/>
      <c r="B102" s="39"/>
      <c r="C102" s="40"/>
      <c r="D102" s="40"/>
      <c r="E102" s="40"/>
      <c r="F102" s="41"/>
      <c r="G102" s="41"/>
      <c r="H102" s="41"/>
      <c r="I102" s="41"/>
      <c r="J102" s="41"/>
      <c r="L102" s="59"/>
      <c r="N102" s="123"/>
      <c r="O102" s="124"/>
      <c r="P102" s="125"/>
      <c r="Q102" s="125"/>
      <c r="R102" s="126"/>
      <c r="S102" s="126"/>
      <c r="T102" s="127"/>
      <c r="U102" s="127"/>
      <c r="V102" s="128"/>
      <c r="W102" s="128"/>
      <c r="X102" s="128"/>
      <c r="Y102" s="128"/>
      <c r="Z102" s="128"/>
    </row>
    <row r="103" spans="1:26" s="7" customFormat="1" ht="12" hidden="1">
      <c r="A103" s="9"/>
      <c r="B103" s="73" t="s">
        <v>18</v>
      </c>
      <c r="C103" s="261" t="s">
        <v>45</v>
      </c>
      <c r="D103" s="261"/>
      <c r="F103" s="74" t="s">
        <v>29</v>
      </c>
      <c r="I103" s="80" t="s">
        <v>72</v>
      </c>
      <c r="J103" s="6"/>
      <c r="L103" s="43"/>
      <c r="N103" s="13"/>
      <c r="O103" s="90" t="s">
        <v>7</v>
      </c>
      <c r="P103" s="90"/>
      <c r="Q103" s="90"/>
      <c r="R103" s="90"/>
      <c r="S103" s="90"/>
      <c r="T103" s="90"/>
      <c r="U103" s="129"/>
      <c r="V103" s="90"/>
      <c r="W103" s="16"/>
      <c r="X103" s="13"/>
      <c r="Y103" s="13"/>
      <c r="Z103" s="13"/>
    </row>
    <row r="104" spans="1:26" s="7" customFormat="1" ht="12.75" hidden="1">
      <c r="A104" s="8"/>
      <c r="B104" s="75" t="s">
        <v>30</v>
      </c>
      <c r="C104" s="262" t="s">
        <v>46</v>
      </c>
      <c r="D104" s="262"/>
      <c r="F104" s="73" t="s">
        <v>47</v>
      </c>
      <c r="I104" s="80" t="s">
        <v>48</v>
      </c>
      <c r="J104" s="6"/>
      <c r="L104" s="5"/>
      <c r="N104" s="13"/>
      <c r="O104" s="13"/>
      <c r="P104" s="13"/>
      <c r="Q104" s="13"/>
      <c r="R104" s="13"/>
      <c r="S104" s="13"/>
      <c r="T104" s="86"/>
      <c r="U104" s="87"/>
      <c r="V104" s="16"/>
      <c r="W104" s="16"/>
      <c r="X104" s="13"/>
      <c r="Y104" s="13"/>
      <c r="Z104" s="13"/>
    </row>
    <row r="105" spans="1:26" ht="13.5" hidden="1">
      <c r="A105" s="8"/>
      <c r="C105" s="262" t="s">
        <v>43</v>
      </c>
      <c r="D105" s="262"/>
      <c r="F105" s="143" t="s">
        <v>53</v>
      </c>
      <c r="I105" s="81"/>
      <c r="K105" s="34"/>
      <c r="L105" s="1"/>
      <c r="N105" s="13"/>
      <c r="O105" s="263" t="s">
        <v>8</v>
      </c>
      <c r="P105" s="264"/>
      <c r="Q105" s="265" t="s">
        <v>9</v>
      </c>
      <c r="R105" s="266"/>
      <c r="S105" s="267" t="s">
        <v>21</v>
      </c>
      <c r="T105" s="268"/>
      <c r="U105" s="268"/>
      <c r="V105" s="269"/>
      <c r="W105" s="268" t="s">
        <v>19</v>
      </c>
      <c r="X105" s="268"/>
      <c r="Y105" s="268"/>
      <c r="Z105" s="269"/>
    </row>
    <row r="106" spans="1:26" ht="12.75" hidden="1">
      <c r="A106" s="2"/>
      <c r="B106" s="11"/>
      <c r="C106" s="13"/>
      <c r="D106" s="13"/>
      <c r="E106" s="15"/>
      <c r="I106" s="16"/>
      <c r="K106" s="34"/>
      <c r="N106" s="13"/>
      <c r="O106" s="272" t="s">
        <v>22</v>
      </c>
      <c r="P106" s="273"/>
      <c r="Q106" s="274" t="s">
        <v>35</v>
      </c>
      <c r="R106" s="275"/>
      <c r="S106" s="276"/>
      <c r="T106" s="277"/>
      <c r="U106" s="277"/>
      <c r="V106" s="278"/>
      <c r="W106" s="275" t="s">
        <v>20</v>
      </c>
      <c r="X106" s="275"/>
      <c r="Y106" s="275"/>
      <c r="Z106" s="279"/>
    </row>
    <row r="107" spans="1:26" ht="12.75" hidden="1">
      <c r="A107" s="2"/>
      <c r="B107" s="13"/>
      <c r="C107" s="13"/>
      <c r="D107" s="13"/>
      <c r="E107" s="16"/>
      <c r="I107" s="82"/>
      <c r="N107" s="13"/>
      <c r="O107" s="130"/>
      <c r="P107" s="131"/>
      <c r="Q107" s="130"/>
      <c r="R107" s="131"/>
      <c r="S107" s="130"/>
      <c r="T107" s="131"/>
      <c r="U107" s="132"/>
      <c r="V107" s="133"/>
      <c r="W107" s="131"/>
      <c r="X107" s="131"/>
      <c r="Y107" s="134"/>
      <c r="Z107" s="135"/>
    </row>
    <row r="108" spans="1:26" ht="12.75" hidden="1">
      <c r="A108" s="2"/>
      <c r="B108" s="13"/>
      <c r="C108" s="13"/>
      <c r="D108" s="13"/>
      <c r="E108" s="16"/>
      <c r="I108" s="83"/>
      <c r="K108" s="47"/>
      <c r="N108" s="13"/>
      <c r="O108" s="136"/>
      <c r="P108" s="137"/>
      <c r="Q108" s="136"/>
      <c r="R108" s="137"/>
      <c r="S108" s="136"/>
      <c r="T108" s="137"/>
      <c r="U108" s="138"/>
      <c r="V108" s="139"/>
      <c r="W108" s="137"/>
      <c r="X108" s="137"/>
      <c r="Y108" s="140"/>
      <c r="Z108" s="141"/>
    </row>
    <row r="109" spans="1:26" ht="12.75" hidden="1">
      <c r="A109" s="2"/>
      <c r="B109" s="13"/>
      <c r="C109" s="13"/>
      <c r="D109" s="13"/>
      <c r="E109" s="48"/>
      <c r="F109" s="15"/>
      <c r="I109" s="83"/>
      <c r="N109" s="13"/>
      <c r="O109" s="13"/>
      <c r="P109" s="13"/>
      <c r="Q109" s="13"/>
      <c r="R109" s="13"/>
      <c r="S109" s="13"/>
      <c r="T109" s="86"/>
      <c r="U109" s="87"/>
      <c r="V109" s="16"/>
      <c r="W109" s="16"/>
      <c r="X109" s="13"/>
      <c r="Y109" s="13"/>
      <c r="Z109" s="13"/>
    </row>
    <row r="110" spans="1:26" ht="12.75" hidden="1">
      <c r="A110" s="2"/>
      <c r="B110" s="12"/>
      <c r="C110" s="17"/>
      <c r="D110" s="17"/>
      <c r="E110" s="50"/>
      <c r="F110" s="15"/>
      <c r="I110" s="83"/>
      <c r="N110" s="90"/>
      <c r="O110" s="147" t="s">
        <v>10</v>
      </c>
      <c r="P110" s="148"/>
      <c r="Q110" s="145"/>
      <c r="R110" s="147" t="s">
        <v>11</v>
      </c>
      <c r="S110" s="145"/>
      <c r="T110" s="148"/>
      <c r="U110" s="147" t="s">
        <v>12</v>
      </c>
      <c r="V110" s="148"/>
      <c r="W110" s="149"/>
      <c r="X110" s="147" t="s">
        <v>15</v>
      </c>
      <c r="Y110" s="150"/>
      <c r="Z110" s="91"/>
    </row>
    <row r="111" spans="9:26" ht="12.75" hidden="1">
      <c r="I111" s="14"/>
      <c r="N111" s="90"/>
      <c r="O111" s="150"/>
      <c r="P111" s="150"/>
      <c r="Q111" s="145"/>
      <c r="R111" s="150"/>
      <c r="S111" s="145"/>
      <c r="T111" s="151"/>
      <c r="U111" s="150"/>
      <c r="V111" s="152"/>
      <c r="W111" s="149"/>
      <c r="X111" s="145"/>
      <c r="Y111" s="150"/>
      <c r="Z111" s="90"/>
    </row>
    <row r="112" spans="9:26" ht="12.75" hidden="1">
      <c r="I112" s="84"/>
      <c r="N112" s="90"/>
      <c r="O112" s="144" t="s">
        <v>13</v>
      </c>
      <c r="P112" s="144"/>
      <c r="Q112" s="145"/>
      <c r="R112" s="153" t="s">
        <v>13</v>
      </c>
      <c r="S112" s="145"/>
      <c r="T112" s="154"/>
      <c r="U112" s="144" t="s">
        <v>13</v>
      </c>
      <c r="V112" s="155"/>
      <c r="W112" s="153"/>
      <c r="X112" s="145"/>
      <c r="Y112" s="150"/>
      <c r="Z112" s="90"/>
    </row>
    <row r="113" spans="10:26" ht="12.75" hidden="1">
      <c r="J113" s="49"/>
      <c r="N113" s="90"/>
      <c r="O113" s="144" t="s">
        <v>14</v>
      </c>
      <c r="P113" s="144"/>
      <c r="Q113" s="145"/>
      <c r="R113" s="153" t="s">
        <v>14</v>
      </c>
      <c r="S113" s="145"/>
      <c r="T113" s="153"/>
      <c r="U113" s="144" t="s">
        <v>14</v>
      </c>
      <c r="V113" s="155"/>
      <c r="W113" s="144"/>
      <c r="X113" s="156" t="s">
        <v>17</v>
      </c>
      <c r="Y113" s="150"/>
      <c r="Z113" s="90"/>
    </row>
    <row r="114" spans="2:26" ht="12.75" hidden="1">
      <c r="B114" s="42"/>
      <c r="I114" s="15"/>
      <c r="J114" s="51"/>
      <c r="N114" s="90"/>
      <c r="O114" s="144" t="s">
        <v>49</v>
      </c>
      <c r="P114" s="144"/>
      <c r="Q114" s="145"/>
      <c r="R114" s="153" t="s">
        <v>44</v>
      </c>
      <c r="S114" s="145"/>
      <c r="T114" s="154"/>
      <c r="U114" s="144" t="s">
        <v>73</v>
      </c>
      <c r="V114" s="155"/>
      <c r="W114" s="155"/>
      <c r="X114" s="157" t="s">
        <v>54</v>
      </c>
      <c r="Y114" s="150"/>
      <c r="Z114" s="90"/>
    </row>
    <row r="115" spans="2:26" ht="12.75" hidden="1">
      <c r="B115" s="42"/>
      <c r="J115" s="52"/>
      <c r="N115" s="90"/>
      <c r="O115" s="144"/>
      <c r="P115" s="144"/>
      <c r="Q115" s="145"/>
      <c r="R115" s="153"/>
      <c r="S115" s="145"/>
      <c r="T115" s="154"/>
      <c r="U115" s="144"/>
      <c r="V115" s="155"/>
      <c r="W115" s="155"/>
      <c r="X115" s="144"/>
      <c r="Y115" s="150"/>
      <c r="Z115" s="90"/>
    </row>
    <row r="116" spans="2:26" ht="12.75" hidden="1">
      <c r="B116" s="42"/>
      <c r="I116" s="256" t="s">
        <v>28</v>
      </c>
      <c r="J116" s="53" t="str">
        <f>IF(J101=J117,"OK","ATENŢIE")</f>
        <v>ATENŢIE</v>
      </c>
      <c r="N116" s="90"/>
      <c r="O116" s="144"/>
      <c r="P116" s="144"/>
      <c r="Q116" s="145"/>
      <c r="R116" s="153"/>
      <c r="S116" s="145"/>
      <c r="T116" s="154"/>
      <c r="U116" s="144"/>
      <c r="V116" s="155"/>
      <c r="W116" s="155"/>
      <c r="X116" s="144"/>
      <c r="Y116" s="150"/>
      <c r="Z116" s="90"/>
    </row>
    <row r="117" spans="2:26" ht="12.75" hidden="1">
      <c r="B117" s="42"/>
      <c r="I117" s="256"/>
      <c r="J117" s="182">
        <f>F101-G101-H101-I101</f>
        <v>9999.999999999995</v>
      </c>
      <c r="N117" s="90"/>
      <c r="O117" s="145"/>
      <c r="P117" s="144"/>
      <c r="Q117" s="145"/>
      <c r="R117" s="153"/>
      <c r="S117" s="145"/>
      <c r="T117" s="154"/>
      <c r="U117" s="144"/>
      <c r="V117" s="155"/>
      <c r="W117" s="155"/>
      <c r="X117" s="144"/>
      <c r="Y117" s="150"/>
      <c r="Z117" s="90"/>
    </row>
    <row r="118" spans="2:26" ht="12.75" hidden="1">
      <c r="B118" s="42"/>
      <c r="N118" s="90"/>
      <c r="O118" s="145"/>
      <c r="P118" s="144"/>
      <c r="Q118" s="145"/>
      <c r="R118" s="153"/>
      <c r="S118" s="145"/>
      <c r="T118" s="154"/>
      <c r="U118" s="144"/>
      <c r="V118" s="155"/>
      <c r="W118" s="155"/>
      <c r="X118" s="144"/>
      <c r="Y118" s="150"/>
      <c r="Z118" s="90"/>
    </row>
    <row r="119" spans="2:26" ht="12.75">
      <c r="B119" s="11"/>
      <c r="N119" s="90"/>
      <c r="O119" s="146"/>
      <c r="P119" s="150"/>
      <c r="Q119" s="150"/>
      <c r="R119" s="150"/>
      <c r="S119" s="150"/>
      <c r="T119" s="151"/>
      <c r="U119" s="158"/>
      <c r="V119" s="152"/>
      <c r="W119" s="152"/>
      <c r="X119" s="150"/>
      <c r="Y119" s="150"/>
      <c r="Z119" s="90"/>
    </row>
    <row r="120" spans="2:26" ht="12.75">
      <c r="B120" s="14"/>
      <c r="N120" s="90"/>
      <c r="O120" s="144"/>
      <c r="P120" s="150"/>
      <c r="Q120" s="150"/>
      <c r="R120" s="150"/>
      <c r="S120" s="150"/>
      <c r="T120" s="151"/>
      <c r="U120" s="159"/>
      <c r="V120" s="149"/>
      <c r="W120" s="149"/>
      <c r="X120" s="145"/>
      <c r="Y120" s="145"/>
      <c r="Z120" s="13"/>
    </row>
    <row r="121" spans="2:26" ht="12.75">
      <c r="B121" s="20"/>
      <c r="N121" s="90"/>
      <c r="O121" s="144"/>
      <c r="P121" s="150"/>
      <c r="Q121" s="150"/>
      <c r="R121" s="150"/>
      <c r="S121" s="150"/>
      <c r="T121" s="151"/>
      <c r="U121" s="159"/>
      <c r="V121" s="149"/>
      <c r="W121" s="149"/>
      <c r="X121" s="145"/>
      <c r="Y121" s="145"/>
      <c r="Z121" s="13"/>
    </row>
    <row r="122" spans="2:20" ht="12.75">
      <c r="B122" s="20"/>
      <c r="N122" s="34"/>
      <c r="P122" s="34"/>
      <c r="Q122" s="34"/>
      <c r="R122" s="34"/>
      <c r="S122" s="34"/>
      <c r="T122" s="54"/>
    </row>
    <row r="123" spans="2:20" ht="12.75">
      <c r="B123" s="20"/>
      <c r="N123" s="44"/>
      <c r="P123" s="44"/>
      <c r="Q123" s="44"/>
      <c r="R123" s="44"/>
      <c r="S123" s="44"/>
      <c r="T123" s="57"/>
    </row>
    <row r="124" spans="2:26" ht="12.75">
      <c r="B124" s="15"/>
      <c r="N124" s="44"/>
      <c r="P124" s="44"/>
      <c r="Q124" s="44"/>
      <c r="R124" s="44"/>
      <c r="S124" s="44"/>
      <c r="T124" s="57"/>
      <c r="U124" s="270" t="s">
        <v>28</v>
      </c>
      <c r="V124" s="55" t="str">
        <f>IF(V101=V125,"OK","ATENŢIE")</f>
        <v>OK</v>
      </c>
      <c r="W124" s="55" t="str">
        <f>IF(W101=W125,"OK","ATENŢIE")</f>
        <v>OK</v>
      </c>
      <c r="X124" s="271"/>
      <c r="Y124" s="55" t="str">
        <f>IF(Y101=Y125,"OK","ATENŢIE")</f>
        <v>OK</v>
      </c>
      <c r="Z124" s="55" t="str">
        <f>IF(Z101=Z125,"OK","ATENŢIE")</f>
        <v>OK</v>
      </c>
    </row>
    <row r="125" spans="2:26" ht="12.75">
      <c r="B125" s="15"/>
      <c r="N125" s="7"/>
      <c r="P125" s="7"/>
      <c r="Q125" s="7"/>
      <c r="R125" s="7"/>
      <c r="S125" s="7"/>
      <c r="T125" s="46"/>
      <c r="U125" s="270"/>
      <c r="V125" s="183">
        <f>F101</f>
        <v>10366.429999999995</v>
      </c>
      <c r="W125" s="184">
        <f>F101-I101</f>
        <v>10361.909999999994</v>
      </c>
      <c r="X125" s="271"/>
      <c r="Y125" s="184">
        <f>G101+H101</f>
        <v>361.91</v>
      </c>
      <c r="Z125" s="184">
        <f>J101</f>
        <v>9999.999999999998</v>
      </c>
    </row>
    <row r="126" spans="14:25" ht="12.75">
      <c r="N126" s="7"/>
      <c r="O126" s="7"/>
      <c r="P126" s="7"/>
      <c r="Q126" s="7"/>
      <c r="R126" s="7"/>
      <c r="S126" s="7"/>
      <c r="T126" s="46"/>
      <c r="Y126" s="34"/>
    </row>
    <row r="127" spans="14:26" ht="12.75">
      <c r="N127" s="7"/>
      <c r="O127" s="7"/>
      <c r="P127" s="7"/>
      <c r="Q127" s="7"/>
      <c r="R127" s="7"/>
      <c r="S127" s="7"/>
      <c r="T127" s="46"/>
      <c r="U127" s="45"/>
      <c r="V127" s="44"/>
      <c r="W127" s="44"/>
      <c r="X127" s="44"/>
      <c r="Y127" s="44"/>
      <c r="Z127" s="56" t="str">
        <f>IF(Z101=Z128,"OK","ATENŢIE")</f>
        <v>OK</v>
      </c>
    </row>
    <row r="128" spans="21:26" ht="12.75">
      <c r="U128" s="45"/>
      <c r="V128" s="58"/>
      <c r="W128" s="58"/>
      <c r="X128" s="44"/>
      <c r="Y128" s="44"/>
      <c r="Z128" s="185">
        <f>W101-Y101</f>
        <v>9999.999999999996</v>
      </c>
    </row>
    <row r="135" spans="5:23" ht="12.75">
      <c r="E135" s="25"/>
      <c r="F135" s="25"/>
      <c r="G135" s="25"/>
      <c r="H135" s="25"/>
      <c r="I135" s="25"/>
      <c r="J135" s="25"/>
      <c r="L135" s="25"/>
      <c r="T135" s="25"/>
      <c r="U135" s="25"/>
      <c r="V135" s="25"/>
      <c r="W135" s="25"/>
    </row>
    <row r="136" spans="5:23" ht="12.75">
      <c r="E136" s="25"/>
      <c r="F136" s="25"/>
      <c r="G136" s="25"/>
      <c r="H136" s="25"/>
      <c r="I136" s="25"/>
      <c r="J136" s="25"/>
      <c r="L136" s="25"/>
      <c r="T136" s="25"/>
      <c r="U136" s="25"/>
      <c r="V136" s="25"/>
      <c r="W136" s="25"/>
    </row>
  </sheetData>
  <sheetProtection/>
  <mergeCells count="38">
    <mergeCell ref="U124:U125"/>
    <mergeCell ref="X124:X125"/>
    <mergeCell ref="Q8:Q9"/>
    <mergeCell ref="O106:P106"/>
    <mergeCell ref="Q106:R106"/>
    <mergeCell ref="S106:V106"/>
    <mergeCell ref="W106:Z106"/>
    <mergeCell ref="W105:Z105"/>
    <mergeCell ref="I116:I117"/>
    <mergeCell ref="O8:O9"/>
    <mergeCell ref="Y8:Y9"/>
    <mergeCell ref="Z8:Z9"/>
    <mergeCell ref="C103:D103"/>
    <mergeCell ref="C104:D104"/>
    <mergeCell ref="C105:D105"/>
    <mergeCell ref="O105:P105"/>
    <mergeCell ref="Q105:R105"/>
    <mergeCell ref="S105:V105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2018-05-31T06:46:51Z</cp:lastPrinted>
  <dcterms:created xsi:type="dcterms:W3CDTF">2001-06-07T07:18:05Z</dcterms:created>
  <dcterms:modified xsi:type="dcterms:W3CDTF">2018-05-31T06:47:02Z</dcterms:modified>
  <cp:category/>
  <cp:version/>
  <cp:contentType/>
  <cp:contentStatus/>
</cp:coreProperties>
</file>